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telefilm-my.sharepoint.com/personal/michelle_deschenes_telefilm_ca/Documents/Bureau/"/>
    </mc:Choice>
  </mc:AlternateContent>
  <xr:revisionPtr revIDLastSave="0" documentId="13_ncr:4000b_{378E1933-CD52-47AD-8EC4-ED5E87063E4D}" xr6:coauthVersionLast="46" xr6:coauthVersionMax="46" xr10:uidLastSave="{00000000-0000-0000-0000-000000000000}"/>
  <bookViews>
    <workbookView xWindow="28680" yWindow="-120" windowWidth="29040" windowHeight="15840" tabRatio="461" activeTab="1"/>
  </bookViews>
  <sheets>
    <sheet name="Page sommaire (protéger)" sheetId="4" r:id="rId1"/>
    <sheet name="Détail - Allocation &amp; Origine" sheetId="6" r:id="rId2"/>
    <sheet name="Détail des coûts" sheetId="1" r:id="rId3"/>
    <sheet name="Financement final" sheetId="5" r:id="rId4"/>
    <sheet name="Explication des écarts" sheetId="3" r:id="rId5"/>
  </sheets>
  <definedNames>
    <definedName name="_xlnm.Print_Area" localSheetId="1">'Détail - Allocation &amp; Origine'!$A$1:$R$47</definedName>
    <definedName name="_xlnm.Print_Area" localSheetId="2">'Détail des coûts'!$A$3:$P$197</definedName>
    <definedName name="_xlnm.Print_Area" localSheetId="4">'Explication des écarts'!$A$1:$E$42</definedName>
    <definedName name="_xlnm.Print_Area" localSheetId="3">'Financement final'!$A$1:$F$34</definedName>
    <definedName name="_xlnm.Print_Area" localSheetId="0">'Page sommaire (protéger)'!$A$1:$I$48</definedName>
    <definedName name="_xlnm.Print_Titles" localSheetId="2">'Détail des coûts'!$3:$3</definedName>
    <definedName name="_xlnm.Print_Titles" localSheetId="0">'Page sommaire (protéger)'!$7:$7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2" i="1" l="1"/>
  <c r="P168" i="1"/>
  <c r="P169" i="1"/>
  <c r="P164" i="1"/>
  <c r="P161" i="1"/>
  <c r="P162" i="1"/>
  <c r="M165" i="1"/>
  <c r="M166" i="1"/>
  <c r="M167" i="1"/>
  <c r="M168" i="1"/>
  <c r="M169" i="1"/>
  <c r="M170" i="1"/>
  <c r="M164" i="1"/>
  <c r="M161" i="1"/>
  <c r="M162" i="1"/>
  <c r="I168" i="1"/>
  <c r="I169" i="1"/>
  <c r="I164" i="1"/>
  <c r="I162" i="1"/>
  <c r="I161" i="1"/>
  <c r="M101" i="1"/>
  <c r="M102" i="1"/>
  <c r="M103" i="1"/>
  <c r="M104" i="1"/>
  <c r="M105" i="1"/>
  <c r="M106" i="1"/>
  <c r="H101" i="1"/>
  <c r="H104" i="1"/>
  <c r="H105" i="1"/>
  <c r="G101" i="1"/>
  <c r="G102" i="1"/>
  <c r="H102" i="1" s="1"/>
  <c r="G103" i="1"/>
  <c r="H103" i="1" s="1"/>
  <c r="G104" i="1"/>
  <c r="G105" i="1"/>
  <c r="G106" i="1"/>
  <c r="H106" i="1" s="1"/>
  <c r="I101" i="1"/>
  <c r="I102" i="1"/>
  <c r="I103" i="1"/>
  <c r="I104" i="1"/>
  <c r="I105" i="1"/>
  <c r="I106" i="1"/>
  <c r="I51" i="1"/>
  <c r="M51" i="1"/>
  <c r="M40" i="1"/>
  <c r="I40" i="1"/>
  <c r="C10" i="1"/>
  <c r="C8" i="6" s="1"/>
  <c r="G164" i="1"/>
  <c r="H164" i="1"/>
  <c r="G162" i="1"/>
  <c r="H162" i="1"/>
  <c r="G161" i="1"/>
  <c r="H161" i="1"/>
  <c r="G168" i="1"/>
  <c r="H168" i="1"/>
  <c r="G169" i="1"/>
  <c r="H169" i="1"/>
  <c r="L169" i="1"/>
  <c r="L168" i="1"/>
  <c r="L164" i="1"/>
  <c r="L161" i="1"/>
  <c r="L162" i="1"/>
  <c r="P51" i="1"/>
  <c r="L51" i="1"/>
  <c r="G51" i="1"/>
  <c r="H51" i="1" s="1"/>
  <c r="L101" i="1"/>
  <c r="L102" i="1"/>
  <c r="L103" i="1"/>
  <c r="L104" i="1"/>
  <c r="L105" i="1"/>
  <c r="L106" i="1"/>
  <c r="P101" i="1"/>
  <c r="P102" i="1"/>
  <c r="P103" i="1"/>
  <c r="P104" i="1"/>
  <c r="P105" i="1"/>
  <c r="P106" i="1"/>
  <c r="P40" i="1"/>
  <c r="G40" i="1"/>
  <c r="H40" i="1"/>
  <c r="L40" i="1"/>
  <c r="AF194" i="1"/>
  <c r="K39" i="6"/>
  <c r="AC194" i="1"/>
  <c r="H39" i="6" s="1"/>
  <c r="AF192" i="1"/>
  <c r="K37" i="6" s="1"/>
  <c r="AC192" i="1"/>
  <c r="H37" i="6" s="1"/>
  <c r="AF191" i="1"/>
  <c r="K35" i="6"/>
  <c r="AC191" i="1"/>
  <c r="H35" i="6" s="1"/>
  <c r="AF186" i="1"/>
  <c r="AC186" i="1"/>
  <c r="AF185" i="1"/>
  <c r="AC185" i="1"/>
  <c r="AF184" i="1"/>
  <c r="AC184" i="1"/>
  <c r="AF183" i="1"/>
  <c r="AC183" i="1"/>
  <c r="AF182" i="1"/>
  <c r="AF187" i="1" s="1"/>
  <c r="AC182" i="1"/>
  <c r="AF181" i="1"/>
  <c r="AC181" i="1"/>
  <c r="AF180" i="1"/>
  <c r="AC180" i="1"/>
  <c r="AF179" i="1"/>
  <c r="AC179" i="1"/>
  <c r="AC187" i="1" s="1"/>
  <c r="H32" i="6" s="1"/>
  <c r="H33" i="6" s="1"/>
  <c r="AF171" i="1"/>
  <c r="AC171" i="1"/>
  <c r="AF170" i="1"/>
  <c r="AC170" i="1"/>
  <c r="AF167" i="1"/>
  <c r="AC167" i="1"/>
  <c r="AF166" i="1"/>
  <c r="AC166" i="1"/>
  <c r="AF165" i="1"/>
  <c r="AC165" i="1"/>
  <c r="AF163" i="1"/>
  <c r="AC163" i="1"/>
  <c r="AF160" i="1"/>
  <c r="AC160" i="1"/>
  <c r="AF159" i="1"/>
  <c r="AC159" i="1"/>
  <c r="AF158" i="1"/>
  <c r="AC158" i="1"/>
  <c r="AF157" i="1"/>
  <c r="AC157" i="1"/>
  <c r="AF152" i="1"/>
  <c r="AC152" i="1"/>
  <c r="AF151" i="1"/>
  <c r="AC151" i="1"/>
  <c r="AF150" i="1"/>
  <c r="AC150" i="1"/>
  <c r="AF149" i="1"/>
  <c r="AC149" i="1"/>
  <c r="AF148" i="1"/>
  <c r="AC148" i="1"/>
  <c r="AF139" i="1"/>
  <c r="AC139" i="1"/>
  <c r="AF138" i="1"/>
  <c r="AC138" i="1"/>
  <c r="AF137" i="1"/>
  <c r="AC137" i="1"/>
  <c r="AF136" i="1"/>
  <c r="AC136" i="1"/>
  <c r="AF135" i="1"/>
  <c r="AC135" i="1"/>
  <c r="AF134" i="1"/>
  <c r="AC134" i="1"/>
  <c r="AF133" i="1"/>
  <c r="AC133" i="1"/>
  <c r="AF132" i="1"/>
  <c r="AC132" i="1"/>
  <c r="AF131" i="1"/>
  <c r="AC131" i="1"/>
  <c r="AF130" i="1"/>
  <c r="AC130" i="1"/>
  <c r="AF129" i="1"/>
  <c r="AC129" i="1"/>
  <c r="AF128" i="1"/>
  <c r="AC128" i="1"/>
  <c r="AF127" i="1"/>
  <c r="AF140" i="1" s="1"/>
  <c r="K23" i="6" s="1"/>
  <c r="AC127" i="1"/>
  <c r="AC140" i="1"/>
  <c r="H23" i="6" s="1"/>
  <c r="AF123" i="1"/>
  <c r="AC123" i="1"/>
  <c r="AF122" i="1"/>
  <c r="AC122" i="1"/>
  <c r="AF121" i="1"/>
  <c r="AC121" i="1"/>
  <c r="AF120" i="1"/>
  <c r="AC120" i="1"/>
  <c r="AF119" i="1"/>
  <c r="AC119" i="1"/>
  <c r="AF118" i="1"/>
  <c r="AC118" i="1"/>
  <c r="AF117" i="1"/>
  <c r="AC117" i="1"/>
  <c r="AF116" i="1"/>
  <c r="AC116" i="1"/>
  <c r="AF115" i="1"/>
  <c r="AC115" i="1"/>
  <c r="AF108" i="1"/>
  <c r="AC108" i="1"/>
  <c r="AF107" i="1"/>
  <c r="AC107" i="1"/>
  <c r="AF100" i="1"/>
  <c r="AC100" i="1"/>
  <c r="AF99" i="1"/>
  <c r="AC99" i="1"/>
  <c r="AF98" i="1"/>
  <c r="AC98" i="1"/>
  <c r="AF97" i="1"/>
  <c r="AC97" i="1"/>
  <c r="AC109" i="1" s="1"/>
  <c r="H19" i="6" s="1"/>
  <c r="AF96" i="1"/>
  <c r="AC96" i="1"/>
  <c r="AF95" i="1"/>
  <c r="AC95" i="1"/>
  <c r="AF91" i="1"/>
  <c r="AC91" i="1"/>
  <c r="AF90" i="1"/>
  <c r="AC90" i="1"/>
  <c r="AF89" i="1"/>
  <c r="AF92" i="1"/>
  <c r="K18" i="6" s="1"/>
  <c r="AC89" i="1"/>
  <c r="AF85" i="1"/>
  <c r="AC85" i="1"/>
  <c r="AF84" i="1"/>
  <c r="AC84" i="1"/>
  <c r="AF83" i="1"/>
  <c r="AC83" i="1"/>
  <c r="AF82" i="1"/>
  <c r="AF86" i="1" s="1"/>
  <c r="K17" i="6" s="1"/>
  <c r="AC82" i="1"/>
  <c r="AC86" i="1" s="1"/>
  <c r="H17" i="6" s="1"/>
  <c r="AF78" i="1"/>
  <c r="AC78" i="1"/>
  <c r="AF77" i="1"/>
  <c r="AC77" i="1"/>
  <c r="AF76" i="1"/>
  <c r="AC76" i="1"/>
  <c r="AF75" i="1"/>
  <c r="AC75" i="1"/>
  <c r="AF74" i="1"/>
  <c r="AC74" i="1"/>
  <c r="AF73" i="1"/>
  <c r="AC73" i="1"/>
  <c r="AF72" i="1"/>
  <c r="AF79" i="1" s="1"/>
  <c r="K16" i="6" s="1"/>
  <c r="AC72" i="1"/>
  <c r="AC79" i="1" s="1"/>
  <c r="AF71" i="1"/>
  <c r="AC71" i="1"/>
  <c r="AF70" i="1"/>
  <c r="AC70" i="1"/>
  <c r="AF66" i="1"/>
  <c r="AC66" i="1"/>
  <c r="AF65" i="1"/>
  <c r="AC65" i="1"/>
  <c r="AC67" i="1" s="1"/>
  <c r="H15" i="6" s="1"/>
  <c r="AF64" i="1"/>
  <c r="AC64" i="1"/>
  <c r="AF63" i="1"/>
  <c r="AC63" i="1"/>
  <c r="AF62" i="1"/>
  <c r="AF67" i="1"/>
  <c r="K15" i="6" s="1"/>
  <c r="AC62" i="1"/>
  <c r="AF61" i="1"/>
  <c r="AC61" i="1"/>
  <c r="AF60" i="1"/>
  <c r="AC60" i="1"/>
  <c r="AF56" i="1"/>
  <c r="AC56" i="1"/>
  <c r="AF55" i="1"/>
  <c r="AC55" i="1"/>
  <c r="AF54" i="1"/>
  <c r="AC54" i="1"/>
  <c r="AF53" i="1"/>
  <c r="AC53" i="1"/>
  <c r="AF52" i="1"/>
  <c r="AC52" i="1"/>
  <c r="AF50" i="1"/>
  <c r="AC50" i="1"/>
  <c r="AF49" i="1"/>
  <c r="AC49" i="1"/>
  <c r="AF48" i="1"/>
  <c r="AC48" i="1"/>
  <c r="AF47" i="1"/>
  <c r="AC47" i="1"/>
  <c r="AF46" i="1"/>
  <c r="AF57" i="1" s="1"/>
  <c r="K14" i="6" s="1"/>
  <c r="AC46" i="1"/>
  <c r="AC57" i="1" s="1"/>
  <c r="H14" i="6" s="1"/>
  <c r="AF42" i="1"/>
  <c r="AC42" i="1"/>
  <c r="AF41" i="1"/>
  <c r="AC41" i="1"/>
  <c r="AF39" i="1"/>
  <c r="AC39" i="1"/>
  <c r="AF38" i="1"/>
  <c r="AC38" i="1"/>
  <c r="AF37" i="1"/>
  <c r="AC37" i="1"/>
  <c r="AF36" i="1"/>
  <c r="AC36" i="1"/>
  <c r="AF35" i="1"/>
  <c r="AC35" i="1"/>
  <c r="AF33" i="1"/>
  <c r="AF43" i="1" s="1"/>
  <c r="K13" i="6" s="1"/>
  <c r="AC33" i="1"/>
  <c r="AF27" i="1"/>
  <c r="AC27" i="1"/>
  <c r="AF26" i="1"/>
  <c r="AC26" i="1"/>
  <c r="AF25" i="1"/>
  <c r="AF28" i="1" s="1"/>
  <c r="AC25" i="1"/>
  <c r="AF24" i="1"/>
  <c r="AC24" i="1"/>
  <c r="AF23" i="1"/>
  <c r="AC23" i="1"/>
  <c r="AC28" i="1"/>
  <c r="AF19" i="1"/>
  <c r="AC19" i="1"/>
  <c r="AF18" i="1"/>
  <c r="AC18" i="1"/>
  <c r="AF17" i="1"/>
  <c r="AC17" i="1"/>
  <c r="AF16" i="1"/>
  <c r="AF20" i="1" s="1"/>
  <c r="K9" i="6" s="1"/>
  <c r="AC16" i="1"/>
  <c r="AF15" i="1"/>
  <c r="AC15" i="1"/>
  <c r="AF14" i="1"/>
  <c r="AC14" i="1"/>
  <c r="AF8" i="1"/>
  <c r="AF10" i="1" s="1"/>
  <c r="K8" i="6" s="1"/>
  <c r="K11" i="6" s="1"/>
  <c r="AC8" i="1"/>
  <c r="AC10" i="1"/>
  <c r="AE194" i="1"/>
  <c r="J39" i="6"/>
  <c r="AB194" i="1"/>
  <c r="G39" i="6"/>
  <c r="AE192" i="1"/>
  <c r="J37" i="6"/>
  <c r="AB192" i="1"/>
  <c r="G37" i="6"/>
  <c r="AE191" i="1"/>
  <c r="J35" i="6"/>
  <c r="AB191" i="1"/>
  <c r="G35" i="6"/>
  <c r="AE186" i="1"/>
  <c r="AB186" i="1"/>
  <c r="AE185" i="1"/>
  <c r="AB185" i="1"/>
  <c r="AE184" i="1"/>
  <c r="AB184" i="1"/>
  <c r="AE183" i="1"/>
  <c r="AB183" i="1"/>
  <c r="AE182" i="1"/>
  <c r="AB182" i="1"/>
  <c r="AE181" i="1"/>
  <c r="AB181" i="1"/>
  <c r="AE180" i="1"/>
  <c r="AB180" i="1"/>
  <c r="AE179" i="1"/>
  <c r="AB179" i="1"/>
  <c r="AB187" i="1" s="1"/>
  <c r="AE171" i="1"/>
  <c r="AB171" i="1"/>
  <c r="AE170" i="1"/>
  <c r="AB170" i="1"/>
  <c r="AE167" i="1"/>
  <c r="AB167" i="1"/>
  <c r="AE166" i="1"/>
  <c r="AB166" i="1"/>
  <c r="AE165" i="1"/>
  <c r="AB165" i="1"/>
  <c r="AE163" i="1"/>
  <c r="AB163" i="1"/>
  <c r="AE160" i="1"/>
  <c r="AB160" i="1"/>
  <c r="AE159" i="1"/>
  <c r="AB159" i="1"/>
  <c r="AE158" i="1"/>
  <c r="AB158" i="1"/>
  <c r="AE157" i="1"/>
  <c r="AB157" i="1"/>
  <c r="AE152" i="1"/>
  <c r="AB152" i="1"/>
  <c r="AE151" i="1"/>
  <c r="AB151" i="1"/>
  <c r="AE150" i="1"/>
  <c r="AB150" i="1"/>
  <c r="AE149" i="1"/>
  <c r="AB149" i="1"/>
  <c r="AE148" i="1"/>
  <c r="AE153" i="1"/>
  <c r="J28" i="6" s="1"/>
  <c r="AB148" i="1"/>
  <c r="AE139" i="1"/>
  <c r="AB139" i="1"/>
  <c r="AE138" i="1"/>
  <c r="AB138" i="1"/>
  <c r="AE137" i="1"/>
  <c r="AB137" i="1"/>
  <c r="AE136" i="1"/>
  <c r="AB136" i="1"/>
  <c r="AE135" i="1"/>
  <c r="AB135" i="1"/>
  <c r="AE134" i="1"/>
  <c r="AB134" i="1"/>
  <c r="AE133" i="1"/>
  <c r="AB133" i="1"/>
  <c r="AE132" i="1"/>
  <c r="AB132" i="1"/>
  <c r="AE131" i="1"/>
  <c r="AB131" i="1"/>
  <c r="AE130" i="1"/>
  <c r="AB130" i="1"/>
  <c r="AE129" i="1"/>
  <c r="AB129" i="1"/>
  <c r="AE128" i="1"/>
  <c r="AB128" i="1"/>
  <c r="AE127" i="1"/>
  <c r="AB127" i="1"/>
  <c r="AE123" i="1"/>
  <c r="AB123" i="1"/>
  <c r="AE122" i="1"/>
  <c r="AB122" i="1"/>
  <c r="AE121" i="1"/>
  <c r="AB121" i="1"/>
  <c r="AE120" i="1"/>
  <c r="AB120" i="1"/>
  <c r="AE119" i="1"/>
  <c r="AB119" i="1"/>
  <c r="AE118" i="1"/>
  <c r="AB118" i="1"/>
  <c r="AE117" i="1"/>
  <c r="AB117" i="1"/>
  <c r="AE116" i="1"/>
  <c r="AB116" i="1"/>
  <c r="AE115" i="1"/>
  <c r="AB115" i="1"/>
  <c r="AE108" i="1"/>
  <c r="AB108" i="1"/>
  <c r="AE107" i="1"/>
  <c r="AB107" i="1"/>
  <c r="AE100" i="1"/>
  <c r="AB100" i="1"/>
  <c r="AE99" i="1"/>
  <c r="AB99" i="1"/>
  <c r="AE98" i="1"/>
  <c r="AB98" i="1"/>
  <c r="AE97" i="1"/>
  <c r="AB97" i="1"/>
  <c r="AE96" i="1"/>
  <c r="AB96" i="1"/>
  <c r="AE95" i="1"/>
  <c r="AB95" i="1"/>
  <c r="AE91" i="1"/>
  <c r="AB91" i="1"/>
  <c r="AE90" i="1"/>
  <c r="AE92" i="1" s="1"/>
  <c r="J18" i="6" s="1"/>
  <c r="AB90" i="1"/>
  <c r="AE89" i="1"/>
  <c r="AB89" i="1"/>
  <c r="AB92" i="1" s="1"/>
  <c r="G18" i="6" s="1"/>
  <c r="AE85" i="1"/>
  <c r="AB85" i="1"/>
  <c r="AE84" i="1"/>
  <c r="AB84" i="1"/>
  <c r="AE83" i="1"/>
  <c r="AB83" i="1"/>
  <c r="AE82" i="1"/>
  <c r="AB82" i="1"/>
  <c r="AB86" i="1" s="1"/>
  <c r="G17" i="6" s="1"/>
  <c r="AE78" i="1"/>
  <c r="AB78" i="1"/>
  <c r="AE77" i="1"/>
  <c r="AB77" i="1"/>
  <c r="AE76" i="1"/>
  <c r="AB76" i="1"/>
  <c r="AE75" i="1"/>
  <c r="AB75" i="1"/>
  <c r="AE74" i="1"/>
  <c r="AB74" i="1"/>
  <c r="AE73" i="1"/>
  <c r="AB73" i="1"/>
  <c r="AE72" i="1"/>
  <c r="AB72" i="1"/>
  <c r="AE71" i="1"/>
  <c r="AB71" i="1"/>
  <c r="AE70" i="1"/>
  <c r="AE79" i="1"/>
  <c r="AB70" i="1"/>
  <c r="AE66" i="1"/>
  <c r="AB66" i="1"/>
  <c r="AE65" i="1"/>
  <c r="AB65" i="1"/>
  <c r="AE64" i="1"/>
  <c r="AB64" i="1"/>
  <c r="AE63" i="1"/>
  <c r="AB63" i="1"/>
  <c r="AE62" i="1"/>
  <c r="AB62" i="1"/>
  <c r="AE61" i="1"/>
  <c r="AB61" i="1"/>
  <c r="AE60" i="1"/>
  <c r="AE67" i="1" s="1"/>
  <c r="J15" i="6" s="1"/>
  <c r="AB60" i="1"/>
  <c r="AE56" i="1"/>
  <c r="AB56" i="1"/>
  <c r="AE55" i="1"/>
  <c r="AB55" i="1"/>
  <c r="AE54" i="1"/>
  <c r="AB54" i="1"/>
  <c r="AE53" i="1"/>
  <c r="AB53" i="1"/>
  <c r="AE52" i="1"/>
  <c r="AB52" i="1"/>
  <c r="AE50" i="1"/>
  <c r="AB50" i="1"/>
  <c r="AE49" i="1"/>
  <c r="AB49" i="1"/>
  <c r="AE48" i="1"/>
  <c r="AB48" i="1"/>
  <c r="AE47" i="1"/>
  <c r="AB47" i="1"/>
  <c r="AE46" i="1"/>
  <c r="AB46" i="1"/>
  <c r="AE42" i="1"/>
  <c r="AB42" i="1"/>
  <c r="AE41" i="1"/>
  <c r="AB41" i="1"/>
  <c r="AE39" i="1"/>
  <c r="AB39" i="1"/>
  <c r="AE38" i="1"/>
  <c r="AB38" i="1"/>
  <c r="AE37" i="1"/>
  <c r="AB37" i="1"/>
  <c r="AE36" i="1"/>
  <c r="AB36" i="1"/>
  <c r="AE35" i="1"/>
  <c r="AB35" i="1"/>
  <c r="AE33" i="1"/>
  <c r="AB33" i="1"/>
  <c r="AE27" i="1"/>
  <c r="AB27" i="1"/>
  <c r="AE26" i="1"/>
  <c r="AB26" i="1"/>
  <c r="AE25" i="1"/>
  <c r="AB25" i="1"/>
  <c r="AE24" i="1"/>
  <c r="AB24" i="1"/>
  <c r="AE23" i="1"/>
  <c r="AE28" i="1" s="1"/>
  <c r="J10" i="6"/>
  <c r="AB23" i="1"/>
  <c r="AE19" i="1"/>
  <c r="AB19" i="1"/>
  <c r="AE18" i="1"/>
  <c r="AB18" i="1"/>
  <c r="AE17" i="1"/>
  <c r="AB17" i="1"/>
  <c r="AE16" i="1"/>
  <c r="AB16" i="1"/>
  <c r="AE15" i="1"/>
  <c r="AB15" i="1"/>
  <c r="AE14" i="1"/>
  <c r="AB14" i="1"/>
  <c r="AE8" i="1"/>
  <c r="AE10" i="1" s="1"/>
  <c r="J8" i="6" s="1"/>
  <c r="J11" i="6" s="1"/>
  <c r="AB8" i="1"/>
  <c r="AB10" i="1"/>
  <c r="AD194" i="1"/>
  <c r="I39" i="6" s="1"/>
  <c r="AA194" i="1"/>
  <c r="F39" i="6" s="1"/>
  <c r="AD192" i="1"/>
  <c r="I37" i="6" s="1"/>
  <c r="AA192" i="1"/>
  <c r="F37" i="6"/>
  <c r="AD191" i="1"/>
  <c r="I35" i="6" s="1"/>
  <c r="AA191" i="1"/>
  <c r="F35" i="6" s="1"/>
  <c r="AD186" i="1"/>
  <c r="AA186" i="1"/>
  <c r="AD185" i="1"/>
  <c r="AA185" i="1"/>
  <c r="AD184" i="1"/>
  <c r="AA184" i="1"/>
  <c r="AD183" i="1"/>
  <c r="AA183" i="1"/>
  <c r="AD182" i="1"/>
  <c r="AA182" i="1"/>
  <c r="AD181" i="1"/>
  <c r="AA181" i="1"/>
  <c r="AD180" i="1"/>
  <c r="AA180" i="1"/>
  <c r="AD179" i="1"/>
  <c r="AD187" i="1" s="1"/>
  <c r="I32" i="6" s="1"/>
  <c r="I33" i="6" s="1"/>
  <c r="AA179" i="1"/>
  <c r="AA187" i="1" s="1"/>
  <c r="F32" i="6" s="1"/>
  <c r="F33" i="6" s="1"/>
  <c r="AD171" i="1"/>
  <c r="AA171" i="1"/>
  <c r="AD170" i="1"/>
  <c r="AA170" i="1"/>
  <c r="AD167" i="1"/>
  <c r="AA167" i="1"/>
  <c r="AD166" i="1"/>
  <c r="AA166" i="1"/>
  <c r="AD165" i="1"/>
  <c r="AA165" i="1"/>
  <c r="AD163" i="1"/>
  <c r="AA163" i="1"/>
  <c r="AD160" i="1"/>
  <c r="AD172" i="1" s="1"/>
  <c r="I29" i="6" s="1"/>
  <c r="AA160" i="1"/>
  <c r="AD159" i="1"/>
  <c r="AA159" i="1"/>
  <c r="AD158" i="1"/>
  <c r="AA158" i="1"/>
  <c r="AA172" i="1"/>
  <c r="F29" i="6" s="1"/>
  <c r="AD157" i="1"/>
  <c r="AA157" i="1"/>
  <c r="AD152" i="1"/>
  <c r="AA152" i="1"/>
  <c r="AD151" i="1"/>
  <c r="AA151" i="1"/>
  <c r="AD150" i="1"/>
  <c r="AA150" i="1"/>
  <c r="AD149" i="1"/>
  <c r="AA149" i="1"/>
  <c r="AD148" i="1"/>
  <c r="AA148" i="1"/>
  <c r="AA153" i="1" s="1"/>
  <c r="AD139" i="1"/>
  <c r="AA139" i="1"/>
  <c r="AD138" i="1"/>
  <c r="AA138" i="1"/>
  <c r="AD137" i="1"/>
  <c r="AA137" i="1"/>
  <c r="AD136" i="1"/>
  <c r="AA136" i="1"/>
  <c r="AD135" i="1"/>
  <c r="AA135" i="1"/>
  <c r="AD134" i="1"/>
  <c r="AA134" i="1"/>
  <c r="AD133" i="1"/>
  <c r="AA133" i="1"/>
  <c r="AD132" i="1"/>
  <c r="AA132" i="1"/>
  <c r="AD131" i="1"/>
  <c r="AA131" i="1"/>
  <c r="AD130" i="1"/>
  <c r="AA130" i="1"/>
  <c r="AD129" i="1"/>
  <c r="AA129" i="1"/>
  <c r="AD128" i="1"/>
  <c r="AA128" i="1"/>
  <c r="AD127" i="1"/>
  <c r="AA127" i="1"/>
  <c r="AD123" i="1"/>
  <c r="AA123" i="1"/>
  <c r="AD122" i="1"/>
  <c r="AA122" i="1"/>
  <c r="AD121" i="1"/>
  <c r="AA121" i="1"/>
  <c r="AD120" i="1"/>
  <c r="AA120" i="1"/>
  <c r="AD119" i="1"/>
  <c r="AA119" i="1"/>
  <c r="AD118" i="1"/>
  <c r="AA118" i="1"/>
  <c r="AD117" i="1"/>
  <c r="AD124" i="1" s="1"/>
  <c r="I22" i="6" s="1"/>
  <c r="AA117" i="1"/>
  <c r="AD116" i="1"/>
  <c r="AA116" i="1"/>
  <c r="AD115" i="1"/>
  <c r="AA115" i="1"/>
  <c r="AD108" i="1"/>
  <c r="AA108" i="1"/>
  <c r="AD107" i="1"/>
  <c r="AA107" i="1"/>
  <c r="AD100" i="1"/>
  <c r="AA100" i="1"/>
  <c r="AD99" i="1"/>
  <c r="AA99" i="1"/>
  <c r="AD98" i="1"/>
  <c r="AA98" i="1"/>
  <c r="AD97" i="1"/>
  <c r="AA97" i="1"/>
  <c r="AD96" i="1"/>
  <c r="AA96" i="1"/>
  <c r="AD95" i="1"/>
  <c r="AA95" i="1"/>
  <c r="AA109" i="1"/>
  <c r="F19" i="6" s="1"/>
  <c r="AD91" i="1"/>
  <c r="AA91" i="1"/>
  <c r="AD90" i="1"/>
  <c r="AA90" i="1"/>
  <c r="AD89" i="1"/>
  <c r="AA89" i="1"/>
  <c r="AA92" i="1"/>
  <c r="F18" i="6" s="1"/>
  <c r="AD85" i="1"/>
  <c r="AA85" i="1"/>
  <c r="AD84" i="1"/>
  <c r="AA84" i="1"/>
  <c r="AD83" i="1"/>
  <c r="AA83" i="1"/>
  <c r="AD82" i="1"/>
  <c r="AA82" i="1"/>
  <c r="AA86" i="1" s="1"/>
  <c r="F17" i="6" s="1"/>
  <c r="AD78" i="1"/>
  <c r="AA78" i="1"/>
  <c r="AD77" i="1"/>
  <c r="AA77" i="1"/>
  <c r="AD76" i="1"/>
  <c r="AA76" i="1"/>
  <c r="AD75" i="1"/>
  <c r="AA75" i="1"/>
  <c r="AD74" i="1"/>
  <c r="AA74" i="1"/>
  <c r="AD73" i="1"/>
  <c r="AA73" i="1"/>
  <c r="AD72" i="1"/>
  <c r="AA72" i="1"/>
  <c r="AD71" i="1"/>
  <c r="AA71" i="1"/>
  <c r="AD70" i="1"/>
  <c r="AD79" i="1" s="1"/>
  <c r="AA70" i="1"/>
  <c r="AD66" i="1"/>
  <c r="AA66" i="1"/>
  <c r="AD65" i="1"/>
  <c r="AA65" i="1"/>
  <c r="AD64" i="1"/>
  <c r="AA64" i="1"/>
  <c r="AD63" i="1"/>
  <c r="AA63" i="1"/>
  <c r="AD62" i="1"/>
  <c r="AA62" i="1"/>
  <c r="AD61" i="1"/>
  <c r="AD67" i="1" s="1"/>
  <c r="AA61" i="1"/>
  <c r="AD60" i="1"/>
  <c r="AA60" i="1"/>
  <c r="AA67" i="1" s="1"/>
  <c r="F15" i="6" s="1"/>
  <c r="AD56" i="1"/>
  <c r="AA56" i="1"/>
  <c r="AD55" i="1"/>
  <c r="AA55" i="1"/>
  <c r="AD54" i="1"/>
  <c r="AA54" i="1"/>
  <c r="AD53" i="1"/>
  <c r="AA53" i="1"/>
  <c r="AD52" i="1"/>
  <c r="AA52" i="1"/>
  <c r="AD50" i="1"/>
  <c r="AA50" i="1"/>
  <c r="AD49" i="1"/>
  <c r="AA49" i="1"/>
  <c r="AD48" i="1"/>
  <c r="AA48" i="1"/>
  <c r="AD47" i="1"/>
  <c r="AA47" i="1"/>
  <c r="AD46" i="1"/>
  <c r="AA46" i="1"/>
  <c r="AD42" i="1"/>
  <c r="AA42" i="1"/>
  <c r="AD41" i="1"/>
  <c r="AA41" i="1"/>
  <c r="AD39" i="1"/>
  <c r="AA39" i="1"/>
  <c r="AD38" i="1"/>
  <c r="AA38" i="1"/>
  <c r="AD37" i="1"/>
  <c r="AA37" i="1"/>
  <c r="AD36" i="1"/>
  <c r="AA36" i="1"/>
  <c r="AA43" i="1" s="1"/>
  <c r="F13" i="6" s="1"/>
  <c r="AD35" i="1"/>
  <c r="AA35" i="1"/>
  <c r="AD33" i="1"/>
  <c r="AA33" i="1"/>
  <c r="AD27" i="1"/>
  <c r="AA27" i="1"/>
  <c r="AD26" i="1"/>
  <c r="AD28" i="1" s="1"/>
  <c r="I10" i="6" s="1"/>
  <c r="AA26" i="1"/>
  <c r="AD25" i="1"/>
  <c r="AA25" i="1"/>
  <c r="AD24" i="1"/>
  <c r="AA24" i="1"/>
  <c r="AD23" i="1"/>
  <c r="AA23" i="1"/>
  <c r="AA28" i="1" s="1"/>
  <c r="F10" i="6" s="1"/>
  <c r="AD19" i="1"/>
  <c r="AA19" i="1"/>
  <c r="AD18" i="1"/>
  <c r="AA18" i="1"/>
  <c r="AD17" i="1"/>
  <c r="AA17" i="1"/>
  <c r="AD16" i="1"/>
  <c r="AA16" i="1"/>
  <c r="AA20" i="1" s="1"/>
  <c r="F9" i="6" s="1"/>
  <c r="AD15" i="1"/>
  <c r="AA15" i="1"/>
  <c r="AD14" i="1"/>
  <c r="AA14" i="1"/>
  <c r="AD8" i="1"/>
  <c r="AD10" i="1" s="1"/>
  <c r="I8" i="6" s="1"/>
  <c r="AA8" i="1"/>
  <c r="AA10" i="1"/>
  <c r="AK194" i="1"/>
  <c r="P39" i="6"/>
  <c r="AI194" i="1"/>
  <c r="N39" i="6"/>
  <c r="AH194" i="1"/>
  <c r="M39" i="6" s="1"/>
  <c r="AK192" i="1"/>
  <c r="P37" i="6"/>
  <c r="AI192" i="1"/>
  <c r="N37" i="6"/>
  <c r="AH192" i="1"/>
  <c r="AK191" i="1"/>
  <c r="P35" i="6" s="1"/>
  <c r="AI191" i="1"/>
  <c r="N35" i="6"/>
  <c r="AH191" i="1"/>
  <c r="M35" i="6" s="1"/>
  <c r="AK186" i="1"/>
  <c r="AI186" i="1"/>
  <c r="AH186" i="1"/>
  <c r="AK185" i="1"/>
  <c r="AI185" i="1"/>
  <c r="AH185" i="1"/>
  <c r="AK184" i="1"/>
  <c r="AI184" i="1"/>
  <c r="AH184" i="1"/>
  <c r="AK183" i="1"/>
  <c r="AI183" i="1"/>
  <c r="AI187" i="1" s="1"/>
  <c r="N32" i="6" s="1"/>
  <c r="N33" i="6" s="1"/>
  <c r="AH183" i="1"/>
  <c r="AK182" i="1"/>
  <c r="AI182" i="1"/>
  <c r="AH182" i="1"/>
  <c r="AK181" i="1"/>
  <c r="AI181" i="1"/>
  <c r="AH181" i="1"/>
  <c r="AK180" i="1"/>
  <c r="AI180" i="1"/>
  <c r="AH180" i="1"/>
  <c r="AK179" i="1"/>
  <c r="AI179" i="1"/>
  <c r="AH179" i="1"/>
  <c r="AK171" i="1"/>
  <c r="AI171" i="1"/>
  <c r="AH171" i="1"/>
  <c r="AK170" i="1"/>
  <c r="AI170" i="1"/>
  <c r="AH170" i="1"/>
  <c r="AK167" i="1"/>
  <c r="AI167" i="1"/>
  <c r="AH167" i="1"/>
  <c r="AK166" i="1"/>
  <c r="AI166" i="1"/>
  <c r="AI172" i="1" s="1"/>
  <c r="N29" i="6" s="1"/>
  <c r="AH166" i="1"/>
  <c r="AK165" i="1"/>
  <c r="AI165" i="1"/>
  <c r="AH165" i="1"/>
  <c r="AK163" i="1"/>
  <c r="AI163" i="1"/>
  <c r="AH163" i="1"/>
  <c r="AK160" i="1"/>
  <c r="AI160" i="1"/>
  <c r="AH160" i="1"/>
  <c r="AK159" i="1"/>
  <c r="AI159" i="1"/>
  <c r="AH159" i="1"/>
  <c r="AK158" i="1"/>
  <c r="AI158" i="1"/>
  <c r="AH158" i="1"/>
  <c r="AK157" i="1"/>
  <c r="AI157" i="1"/>
  <c r="AH157" i="1"/>
  <c r="AK152" i="1"/>
  <c r="AI152" i="1"/>
  <c r="AI153" i="1" s="1"/>
  <c r="N28" i="6" s="1"/>
  <c r="AH152" i="1"/>
  <c r="AK151" i="1"/>
  <c r="AI151" i="1"/>
  <c r="AH151" i="1"/>
  <c r="AK150" i="1"/>
  <c r="AK153" i="1" s="1"/>
  <c r="P28" i="6" s="1"/>
  <c r="AI150" i="1"/>
  <c r="AH150" i="1"/>
  <c r="AK149" i="1"/>
  <c r="AI149" i="1"/>
  <c r="AH149" i="1"/>
  <c r="AK148" i="1"/>
  <c r="AI148" i="1"/>
  <c r="AH148" i="1"/>
  <c r="AH153" i="1" s="1"/>
  <c r="M28" i="6" s="1"/>
  <c r="AK139" i="1"/>
  <c r="AI139" i="1"/>
  <c r="AH139" i="1"/>
  <c r="AK138" i="1"/>
  <c r="AI138" i="1"/>
  <c r="AH138" i="1"/>
  <c r="AK137" i="1"/>
  <c r="AI137" i="1"/>
  <c r="AH137" i="1"/>
  <c r="AK136" i="1"/>
  <c r="AI136" i="1"/>
  <c r="AH136" i="1"/>
  <c r="AK135" i="1"/>
  <c r="AI135" i="1"/>
  <c r="AH135" i="1"/>
  <c r="AK134" i="1"/>
  <c r="AI134" i="1"/>
  <c r="AH134" i="1"/>
  <c r="AK133" i="1"/>
  <c r="AI133" i="1"/>
  <c r="AH133" i="1"/>
  <c r="AK132" i="1"/>
  <c r="AI132" i="1"/>
  <c r="AH132" i="1"/>
  <c r="AK131" i="1"/>
  <c r="AI131" i="1"/>
  <c r="AH131" i="1"/>
  <c r="AK130" i="1"/>
  <c r="AI130" i="1"/>
  <c r="AH130" i="1"/>
  <c r="AK129" i="1"/>
  <c r="AI129" i="1"/>
  <c r="AH129" i="1"/>
  <c r="AK128" i="1"/>
  <c r="AI128" i="1"/>
  <c r="AH128" i="1"/>
  <c r="AK127" i="1"/>
  <c r="AI127" i="1"/>
  <c r="AH127" i="1"/>
  <c r="AK123" i="1"/>
  <c r="AI123" i="1"/>
  <c r="AH123" i="1"/>
  <c r="AK122" i="1"/>
  <c r="AI122" i="1"/>
  <c r="AH122" i="1"/>
  <c r="AK121" i="1"/>
  <c r="AI121" i="1"/>
  <c r="AH121" i="1"/>
  <c r="AK120" i="1"/>
  <c r="AI120" i="1"/>
  <c r="AI124" i="1" s="1"/>
  <c r="AH120" i="1"/>
  <c r="AK119" i="1"/>
  <c r="AI119" i="1"/>
  <c r="AH119" i="1"/>
  <c r="AK118" i="1"/>
  <c r="AI118" i="1"/>
  <c r="AH118" i="1"/>
  <c r="AK117" i="1"/>
  <c r="AI117" i="1"/>
  <c r="AH117" i="1"/>
  <c r="AK116" i="1"/>
  <c r="AI116" i="1"/>
  <c r="AH116" i="1"/>
  <c r="AK115" i="1"/>
  <c r="AI115" i="1"/>
  <c r="AH115" i="1"/>
  <c r="AH124" i="1" s="1"/>
  <c r="M22" i="6" s="1"/>
  <c r="AK108" i="1"/>
  <c r="AI108" i="1"/>
  <c r="AH108" i="1"/>
  <c r="AK107" i="1"/>
  <c r="AI107" i="1"/>
  <c r="AH107" i="1"/>
  <c r="AK100" i="1"/>
  <c r="AI100" i="1"/>
  <c r="AH100" i="1"/>
  <c r="AK99" i="1"/>
  <c r="AI99" i="1"/>
  <c r="AH99" i="1"/>
  <c r="AK98" i="1"/>
  <c r="AI98" i="1"/>
  <c r="AH98" i="1"/>
  <c r="AK97" i="1"/>
  <c r="AK109" i="1" s="1"/>
  <c r="P19" i="6" s="1"/>
  <c r="AI97" i="1"/>
  <c r="AH97" i="1"/>
  <c r="AK96" i="1"/>
  <c r="AI96" i="1"/>
  <c r="AH96" i="1"/>
  <c r="AK95" i="1"/>
  <c r="AI95" i="1"/>
  <c r="AH95" i="1"/>
  <c r="AK91" i="1"/>
  <c r="AI91" i="1"/>
  <c r="AH91" i="1"/>
  <c r="AK90" i="1"/>
  <c r="AI90" i="1"/>
  <c r="AH90" i="1"/>
  <c r="AK89" i="1"/>
  <c r="AI89" i="1"/>
  <c r="AI92" i="1" s="1"/>
  <c r="N18" i="6" s="1"/>
  <c r="AH89" i="1"/>
  <c r="AK85" i="1"/>
  <c r="AI85" i="1"/>
  <c r="AH85" i="1"/>
  <c r="AK84" i="1"/>
  <c r="AI84" i="1"/>
  <c r="AH84" i="1"/>
  <c r="AK83" i="1"/>
  <c r="AK86" i="1" s="1"/>
  <c r="P17" i="6" s="1"/>
  <c r="AI83" i="1"/>
  <c r="AH83" i="1"/>
  <c r="AK82" i="1"/>
  <c r="AI82" i="1"/>
  <c r="AH82" i="1"/>
  <c r="AH86" i="1" s="1"/>
  <c r="AK78" i="1"/>
  <c r="AI78" i="1"/>
  <c r="AH78" i="1"/>
  <c r="AK77" i="1"/>
  <c r="AI77" i="1"/>
  <c r="AH77" i="1"/>
  <c r="AK76" i="1"/>
  <c r="AI76" i="1"/>
  <c r="AH76" i="1"/>
  <c r="AK75" i="1"/>
  <c r="AI75" i="1"/>
  <c r="AI79" i="1" s="1"/>
  <c r="N16" i="6" s="1"/>
  <c r="AH75" i="1"/>
  <c r="AK74" i="1"/>
  <c r="AI74" i="1"/>
  <c r="AH74" i="1"/>
  <c r="AK73" i="1"/>
  <c r="AI73" i="1"/>
  <c r="AH73" i="1"/>
  <c r="AK72" i="1"/>
  <c r="AK79" i="1" s="1"/>
  <c r="P16" i="6" s="1"/>
  <c r="AI72" i="1"/>
  <c r="AH72" i="1"/>
  <c r="AK71" i="1"/>
  <c r="AI71" i="1"/>
  <c r="AH71" i="1"/>
  <c r="AK70" i="1"/>
  <c r="AI70" i="1"/>
  <c r="AH70" i="1"/>
  <c r="AH79" i="1" s="1"/>
  <c r="AK66" i="1"/>
  <c r="AI66" i="1"/>
  <c r="AH66" i="1"/>
  <c r="AK65" i="1"/>
  <c r="AI65" i="1"/>
  <c r="AH65" i="1"/>
  <c r="AK64" i="1"/>
  <c r="AK67" i="1" s="1"/>
  <c r="P15" i="6" s="1"/>
  <c r="AI64" i="1"/>
  <c r="AH64" i="1"/>
  <c r="AK63" i="1"/>
  <c r="AI63" i="1"/>
  <c r="AH63" i="1"/>
  <c r="AK62" i="1"/>
  <c r="AI62" i="1"/>
  <c r="AH62" i="1"/>
  <c r="AK61" i="1"/>
  <c r="AI61" i="1"/>
  <c r="AH61" i="1"/>
  <c r="AK60" i="1"/>
  <c r="AI60" i="1"/>
  <c r="AH60" i="1"/>
  <c r="AH67" i="1"/>
  <c r="M15" i="6" s="1"/>
  <c r="AK56" i="1"/>
  <c r="AI56" i="1"/>
  <c r="AH56" i="1"/>
  <c r="AK55" i="1"/>
  <c r="AI55" i="1"/>
  <c r="AH55" i="1"/>
  <c r="AH57" i="1" s="1"/>
  <c r="M14" i="6" s="1"/>
  <c r="AK54" i="1"/>
  <c r="AI54" i="1"/>
  <c r="AH54" i="1"/>
  <c r="AK53" i="1"/>
  <c r="AI53" i="1"/>
  <c r="AH53" i="1"/>
  <c r="AK52" i="1"/>
  <c r="AI52" i="1"/>
  <c r="AH52" i="1"/>
  <c r="AK50" i="1"/>
  <c r="AI50" i="1"/>
  <c r="AH50" i="1"/>
  <c r="AK49" i="1"/>
  <c r="AI49" i="1"/>
  <c r="AH49" i="1"/>
  <c r="AK48" i="1"/>
  <c r="AK57" i="1" s="1"/>
  <c r="P14" i="6" s="1"/>
  <c r="AI48" i="1"/>
  <c r="AH48" i="1"/>
  <c r="AK47" i="1"/>
  <c r="AI47" i="1"/>
  <c r="AH47" i="1"/>
  <c r="AK46" i="1"/>
  <c r="AI46" i="1"/>
  <c r="AI57" i="1" s="1"/>
  <c r="N14" i="6" s="1"/>
  <c r="AH46" i="1"/>
  <c r="AK42" i="1"/>
  <c r="AI42" i="1"/>
  <c r="AH42" i="1"/>
  <c r="AK41" i="1"/>
  <c r="AI41" i="1"/>
  <c r="AH41" i="1"/>
  <c r="AK39" i="1"/>
  <c r="AK43" i="1" s="1"/>
  <c r="P13" i="6" s="1"/>
  <c r="AI39" i="1"/>
  <c r="AH39" i="1"/>
  <c r="AK38" i="1"/>
  <c r="AI38" i="1"/>
  <c r="AH38" i="1"/>
  <c r="AK37" i="1"/>
  <c r="AI37" i="1"/>
  <c r="AH37" i="1"/>
  <c r="AH43" i="1" s="1"/>
  <c r="M13" i="6" s="1"/>
  <c r="AK36" i="1"/>
  <c r="AI36" i="1"/>
  <c r="AH36" i="1"/>
  <c r="AK35" i="1"/>
  <c r="AI35" i="1"/>
  <c r="AH35" i="1"/>
  <c r="AK33" i="1"/>
  <c r="AI33" i="1"/>
  <c r="AH33" i="1"/>
  <c r="AK27" i="1"/>
  <c r="AI27" i="1"/>
  <c r="AH27" i="1"/>
  <c r="AK26" i="1"/>
  <c r="AI26" i="1"/>
  <c r="AH26" i="1"/>
  <c r="AK25" i="1"/>
  <c r="AI25" i="1"/>
  <c r="AH25" i="1"/>
  <c r="AK24" i="1"/>
  <c r="AI24" i="1"/>
  <c r="AH24" i="1"/>
  <c r="AK23" i="1"/>
  <c r="AI23" i="1"/>
  <c r="AI28" i="1"/>
  <c r="N10" i="6" s="1"/>
  <c r="AH23" i="1"/>
  <c r="AK19" i="1"/>
  <c r="AI19" i="1"/>
  <c r="AH19" i="1"/>
  <c r="AK18" i="1"/>
  <c r="AI18" i="1"/>
  <c r="AH18" i="1"/>
  <c r="AK17" i="1"/>
  <c r="AI17" i="1"/>
  <c r="AH17" i="1"/>
  <c r="AK16" i="1"/>
  <c r="AI16" i="1"/>
  <c r="AH16" i="1"/>
  <c r="AH20" i="1" s="1"/>
  <c r="M9" i="6" s="1"/>
  <c r="AK15" i="1"/>
  <c r="AI15" i="1"/>
  <c r="AH15" i="1"/>
  <c r="AK14" i="1"/>
  <c r="AI14" i="1"/>
  <c r="AH14" i="1"/>
  <c r="AK8" i="1"/>
  <c r="AK10" i="1"/>
  <c r="P8" i="6" s="1"/>
  <c r="AI8" i="1"/>
  <c r="AI10" i="1" s="1"/>
  <c r="N8" i="6" s="1"/>
  <c r="N11" i="6" s="1"/>
  <c r="AH8" i="1"/>
  <c r="AH10" i="1"/>
  <c r="M192" i="1"/>
  <c r="M191" i="1"/>
  <c r="M186" i="1"/>
  <c r="M185" i="1"/>
  <c r="M184" i="1"/>
  <c r="M183" i="1"/>
  <c r="M182" i="1"/>
  <c r="M181" i="1"/>
  <c r="M180" i="1"/>
  <c r="M179" i="1"/>
  <c r="M171" i="1"/>
  <c r="M163" i="1"/>
  <c r="M160" i="1"/>
  <c r="M159" i="1"/>
  <c r="M158" i="1"/>
  <c r="M157" i="1"/>
  <c r="M152" i="1"/>
  <c r="M151" i="1"/>
  <c r="M150" i="1"/>
  <c r="M149" i="1"/>
  <c r="M148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3" i="1"/>
  <c r="M122" i="1"/>
  <c r="M121" i="1"/>
  <c r="M120" i="1"/>
  <c r="M119" i="1"/>
  <c r="M118" i="1"/>
  <c r="M117" i="1"/>
  <c r="M116" i="1"/>
  <c r="M115" i="1"/>
  <c r="M108" i="1"/>
  <c r="M107" i="1"/>
  <c r="M100" i="1"/>
  <c r="M99" i="1"/>
  <c r="M98" i="1"/>
  <c r="M97" i="1"/>
  <c r="M96" i="1"/>
  <c r="M95" i="1"/>
  <c r="M91" i="1"/>
  <c r="M90" i="1"/>
  <c r="M89" i="1"/>
  <c r="M85" i="1"/>
  <c r="M84" i="1"/>
  <c r="M83" i="1"/>
  <c r="M82" i="1"/>
  <c r="M78" i="1"/>
  <c r="M77" i="1"/>
  <c r="M76" i="1"/>
  <c r="M75" i="1"/>
  <c r="M74" i="1"/>
  <c r="M73" i="1"/>
  <c r="M72" i="1"/>
  <c r="M71" i="1"/>
  <c r="M70" i="1"/>
  <c r="M66" i="1"/>
  <c r="M65" i="1"/>
  <c r="M64" i="1"/>
  <c r="M63" i="1"/>
  <c r="M62" i="1"/>
  <c r="M61" i="1"/>
  <c r="M60" i="1"/>
  <c r="M56" i="1"/>
  <c r="M55" i="1"/>
  <c r="M54" i="1"/>
  <c r="M53" i="1"/>
  <c r="M52" i="1"/>
  <c r="M50" i="1"/>
  <c r="M49" i="1"/>
  <c r="M48" i="1"/>
  <c r="M47" i="1"/>
  <c r="M46" i="1"/>
  <c r="M42" i="1"/>
  <c r="M41" i="1"/>
  <c r="M39" i="1"/>
  <c r="M38" i="1"/>
  <c r="M37" i="1"/>
  <c r="M36" i="1"/>
  <c r="M35" i="1"/>
  <c r="M33" i="1"/>
  <c r="M27" i="1"/>
  <c r="M26" i="1"/>
  <c r="M25" i="1"/>
  <c r="M24" i="1"/>
  <c r="M23" i="1"/>
  <c r="M19" i="1"/>
  <c r="M18" i="1"/>
  <c r="M17" i="1"/>
  <c r="M16" i="1"/>
  <c r="M15" i="1"/>
  <c r="M14" i="1"/>
  <c r="M8" i="1"/>
  <c r="I194" i="1"/>
  <c r="I192" i="1"/>
  <c r="I191" i="1"/>
  <c r="I186" i="1"/>
  <c r="I185" i="1"/>
  <c r="I184" i="1"/>
  <c r="I183" i="1"/>
  <c r="I182" i="1"/>
  <c r="I181" i="1"/>
  <c r="I180" i="1"/>
  <c r="I179" i="1"/>
  <c r="I171" i="1"/>
  <c r="I170" i="1"/>
  <c r="I167" i="1"/>
  <c r="I166" i="1"/>
  <c r="I165" i="1"/>
  <c r="I163" i="1"/>
  <c r="I160" i="1"/>
  <c r="I159" i="1"/>
  <c r="I158" i="1"/>
  <c r="I157" i="1"/>
  <c r="I152" i="1"/>
  <c r="I151" i="1"/>
  <c r="I150" i="1"/>
  <c r="I149" i="1"/>
  <c r="I148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3" i="1"/>
  <c r="I122" i="1"/>
  <c r="I121" i="1"/>
  <c r="I120" i="1"/>
  <c r="I119" i="1"/>
  <c r="I118" i="1"/>
  <c r="I117" i="1"/>
  <c r="I116" i="1"/>
  <c r="I115" i="1"/>
  <c r="I108" i="1"/>
  <c r="I107" i="1"/>
  <c r="I100" i="1"/>
  <c r="I99" i="1"/>
  <c r="I98" i="1"/>
  <c r="I97" i="1"/>
  <c r="I96" i="1"/>
  <c r="I95" i="1"/>
  <c r="I91" i="1"/>
  <c r="I90" i="1"/>
  <c r="I89" i="1"/>
  <c r="I85" i="1"/>
  <c r="I84" i="1"/>
  <c r="I83" i="1"/>
  <c r="I82" i="1"/>
  <c r="I78" i="1"/>
  <c r="I77" i="1"/>
  <c r="I76" i="1"/>
  <c r="I75" i="1"/>
  <c r="I74" i="1"/>
  <c r="I73" i="1"/>
  <c r="I72" i="1"/>
  <c r="I71" i="1"/>
  <c r="I70" i="1"/>
  <c r="I66" i="1"/>
  <c r="I65" i="1"/>
  <c r="I64" i="1"/>
  <c r="I63" i="1"/>
  <c r="I62" i="1"/>
  <c r="I61" i="1"/>
  <c r="I60" i="1"/>
  <c r="I56" i="1"/>
  <c r="I55" i="1"/>
  <c r="I54" i="1"/>
  <c r="I53" i="1"/>
  <c r="I52" i="1"/>
  <c r="I50" i="1"/>
  <c r="I49" i="1"/>
  <c r="I48" i="1"/>
  <c r="I47" i="1"/>
  <c r="I46" i="1"/>
  <c r="I42" i="1"/>
  <c r="I41" i="1"/>
  <c r="I39" i="1"/>
  <c r="I38" i="1"/>
  <c r="I37" i="1"/>
  <c r="I36" i="1"/>
  <c r="I35" i="1"/>
  <c r="I33" i="1"/>
  <c r="I27" i="1"/>
  <c r="I26" i="1"/>
  <c r="I25" i="1"/>
  <c r="I24" i="1"/>
  <c r="I23" i="1"/>
  <c r="I19" i="1"/>
  <c r="I18" i="1"/>
  <c r="I17" i="1"/>
  <c r="I16" i="1"/>
  <c r="I15" i="1"/>
  <c r="I14" i="1"/>
  <c r="I8" i="1"/>
  <c r="P194" i="1"/>
  <c r="P192" i="1"/>
  <c r="P191" i="1"/>
  <c r="P186" i="1"/>
  <c r="P185" i="1"/>
  <c r="P184" i="1"/>
  <c r="P183" i="1"/>
  <c r="P182" i="1"/>
  <c r="P181" i="1"/>
  <c r="P180" i="1"/>
  <c r="P179" i="1"/>
  <c r="P171" i="1"/>
  <c r="P170" i="1"/>
  <c r="P167" i="1"/>
  <c r="P166" i="1"/>
  <c r="P165" i="1"/>
  <c r="P163" i="1"/>
  <c r="P160" i="1"/>
  <c r="P159" i="1"/>
  <c r="P158" i="1"/>
  <c r="P157" i="1"/>
  <c r="P152" i="1"/>
  <c r="P151" i="1"/>
  <c r="P150" i="1"/>
  <c r="P149" i="1"/>
  <c r="P148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3" i="1"/>
  <c r="P122" i="1"/>
  <c r="P121" i="1"/>
  <c r="P120" i="1"/>
  <c r="P119" i="1"/>
  <c r="P118" i="1"/>
  <c r="P117" i="1"/>
  <c r="P116" i="1"/>
  <c r="P115" i="1"/>
  <c r="P108" i="1"/>
  <c r="P107" i="1"/>
  <c r="P100" i="1"/>
  <c r="P99" i="1"/>
  <c r="P98" i="1"/>
  <c r="P97" i="1"/>
  <c r="P96" i="1"/>
  <c r="P95" i="1"/>
  <c r="P91" i="1"/>
  <c r="P90" i="1"/>
  <c r="P89" i="1"/>
  <c r="P85" i="1"/>
  <c r="P84" i="1"/>
  <c r="P83" i="1"/>
  <c r="P82" i="1"/>
  <c r="P78" i="1"/>
  <c r="P77" i="1"/>
  <c r="P76" i="1"/>
  <c r="P75" i="1"/>
  <c r="P74" i="1"/>
  <c r="P73" i="1"/>
  <c r="P72" i="1"/>
  <c r="P71" i="1"/>
  <c r="P70" i="1"/>
  <c r="P66" i="1"/>
  <c r="P65" i="1"/>
  <c r="P64" i="1"/>
  <c r="P63" i="1"/>
  <c r="P62" i="1"/>
  <c r="P61" i="1"/>
  <c r="P60" i="1"/>
  <c r="P56" i="1"/>
  <c r="P55" i="1"/>
  <c r="P54" i="1"/>
  <c r="P53" i="1"/>
  <c r="P52" i="1"/>
  <c r="P50" i="1"/>
  <c r="P49" i="1"/>
  <c r="P48" i="1"/>
  <c r="P47" i="1"/>
  <c r="P46" i="1"/>
  <c r="P42" i="1"/>
  <c r="P41" i="1"/>
  <c r="P39" i="1"/>
  <c r="P38" i="1"/>
  <c r="P37" i="1"/>
  <c r="P36" i="1"/>
  <c r="P35" i="1"/>
  <c r="P33" i="1"/>
  <c r="P27" i="1"/>
  <c r="P26" i="1"/>
  <c r="P25" i="1"/>
  <c r="P24" i="1"/>
  <c r="P23" i="1"/>
  <c r="P19" i="1"/>
  <c r="P18" i="1"/>
  <c r="P17" i="1"/>
  <c r="P16" i="1"/>
  <c r="P15" i="1"/>
  <c r="P14" i="1"/>
  <c r="P8" i="1"/>
  <c r="L194" i="1"/>
  <c r="L192" i="1"/>
  <c r="L191" i="1"/>
  <c r="L186" i="1"/>
  <c r="L185" i="1"/>
  <c r="L184" i="1"/>
  <c r="L183" i="1"/>
  <c r="L182" i="1"/>
  <c r="L181" i="1"/>
  <c r="L180" i="1"/>
  <c r="L179" i="1"/>
  <c r="L171" i="1"/>
  <c r="L170" i="1"/>
  <c r="L167" i="1"/>
  <c r="L166" i="1"/>
  <c r="L165" i="1"/>
  <c r="L163" i="1"/>
  <c r="L160" i="1"/>
  <c r="L159" i="1"/>
  <c r="L158" i="1"/>
  <c r="L157" i="1"/>
  <c r="L152" i="1"/>
  <c r="L151" i="1"/>
  <c r="L150" i="1"/>
  <c r="L149" i="1"/>
  <c r="L148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3" i="1"/>
  <c r="L122" i="1"/>
  <c r="L121" i="1"/>
  <c r="L120" i="1"/>
  <c r="L119" i="1"/>
  <c r="L118" i="1"/>
  <c r="L117" i="1"/>
  <c r="L116" i="1"/>
  <c r="L115" i="1"/>
  <c r="L108" i="1"/>
  <c r="L107" i="1"/>
  <c r="L100" i="1"/>
  <c r="L99" i="1"/>
  <c r="L98" i="1"/>
  <c r="L97" i="1"/>
  <c r="L96" i="1"/>
  <c r="L95" i="1"/>
  <c r="L91" i="1"/>
  <c r="L90" i="1"/>
  <c r="L89" i="1"/>
  <c r="L85" i="1"/>
  <c r="L84" i="1"/>
  <c r="L83" i="1"/>
  <c r="L82" i="1"/>
  <c r="L78" i="1"/>
  <c r="L77" i="1"/>
  <c r="L76" i="1"/>
  <c r="L75" i="1"/>
  <c r="L74" i="1"/>
  <c r="L73" i="1"/>
  <c r="L72" i="1"/>
  <c r="L71" i="1"/>
  <c r="L70" i="1"/>
  <c r="L66" i="1"/>
  <c r="L65" i="1"/>
  <c r="L64" i="1"/>
  <c r="L63" i="1"/>
  <c r="L62" i="1"/>
  <c r="L61" i="1"/>
  <c r="L60" i="1"/>
  <c r="L56" i="1"/>
  <c r="L55" i="1"/>
  <c r="L54" i="1"/>
  <c r="L53" i="1"/>
  <c r="L52" i="1"/>
  <c r="L50" i="1"/>
  <c r="L49" i="1"/>
  <c r="L48" i="1"/>
  <c r="L47" i="1"/>
  <c r="L46" i="1"/>
  <c r="L42" i="1"/>
  <c r="L41" i="1"/>
  <c r="L39" i="1"/>
  <c r="L38" i="1"/>
  <c r="L37" i="1"/>
  <c r="L36" i="1"/>
  <c r="L35" i="1"/>
  <c r="L33" i="1"/>
  <c r="L27" i="1"/>
  <c r="L26" i="1"/>
  <c r="L25" i="1"/>
  <c r="L24" i="1"/>
  <c r="L23" i="1"/>
  <c r="L19" i="1"/>
  <c r="L18" i="1"/>
  <c r="L17" i="1"/>
  <c r="L16" i="1"/>
  <c r="L15" i="1"/>
  <c r="L14" i="1"/>
  <c r="L8" i="1"/>
  <c r="D17" i="5"/>
  <c r="D21" i="5"/>
  <c r="D20" i="5"/>
  <c r="D19" i="5"/>
  <c r="C39" i="6"/>
  <c r="F39" i="4"/>
  <c r="C39" i="4"/>
  <c r="D16" i="5"/>
  <c r="D18" i="5"/>
  <c r="D22" i="5"/>
  <c r="D23" i="5"/>
  <c r="D24" i="5"/>
  <c r="D25" i="5"/>
  <c r="D26" i="5"/>
  <c r="E33" i="5"/>
  <c r="E46" i="6"/>
  <c r="C4" i="3"/>
  <c r="C3" i="3"/>
  <c r="C2" i="3"/>
  <c r="C1" i="3"/>
  <c r="C4" i="5"/>
  <c r="C3" i="5"/>
  <c r="C2" i="5"/>
  <c r="C1" i="5"/>
  <c r="C2" i="6"/>
  <c r="C3" i="6"/>
  <c r="C4" i="6"/>
  <c r="C1" i="6"/>
  <c r="C37" i="6"/>
  <c r="C35" i="6"/>
  <c r="C27" i="5"/>
  <c r="D11" i="5"/>
  <c r="E194" i="1"/>
  <c r="D12" i="5"/>
  <c r="D13" i="5"/>
  <c r="D14" i="5"/>
  <c r="D15" i="5"/>
  <c r="E187" i="1"/>
  <c r="E32" i="4" s="1"/>
  <c r="E33" i="4" s="1"/>
  <c r="F187" i="1"/>
  <c r="F32" i="4"/>
  <c r="F33" i="4" s="1"/>
  <c r="C187" i="1"/>
  <c r="C32" i="6"/>
  <c r="C33" i="6" s="1"/>
  <c r="C32" i="4"/>
  <c r="C33" i="4" s="1"/>
  <c r="E172" i="1"/>
  <c r="E29" i="4" s="1"/>
  <c r="E30" i="4" s="1"/>
  <c r="F172" i="1"/>
  <c r="F29" i="4" s="1"/>
  <c r="C172" i="1"/>
  <c r="C29" i="4"/>
  <c r="E153" i="1"/>
  <c r="E28" i="4" s="1"/>
  <c r="F153" i="1"/>
  <c r="F28" i="4" s="1"/>
  <c r="C153" i="1"/>
  <c r="C28" i="4" s="1"/>
  <c r="C28" i="6"/>
  <c r="E140" i="1"/>
  <c r="E23" i="4" s="1"/>
  <c r="E24" i="4" s="1"/>
  <c r="F140" i="1"/>
  <c r="F23" i="4" s="1"/>
  <c r="C140" i="1"/>
  <c r="C23" i="4" s="1"/>
  <c r="E124" i="1"/>
  <c r="E22" i="4"/>
  <c r="F124" i="1"/>
  <c r="F22" i="4"/>
  <c r="C124" i="1"/>
  <c r="C22" i="4"/>
  <c r="E109" i="1"/>
  <c r="E19" i="4" s="1"/>
  <c r="F109" i="1"/>
  <c r="F19" i="4" s="1"/>
  <c r="F20" i="4" s="1"/>
  <c r="F26" i="4" s="1"/>
  <c r="C109" i="1"/>
  <c r="C19" i="4"/>
  <c r="E92" i="1"/>
  <c r="E18" i="4"/>
  <c r="F92" i="1"/>
  <c r="F18" i="4" s="1"/>
  <c r="C92" i="1"/>
  <c r="E86" i="1"/>
  <c r="E17" i="4" s="1"/>
  <c r="F86" i="1"/>
  <c r="F17" i="4" s="1"/>
  <c r="C86" i="1"/>
  <c r="C17" i="4" s="1"/>
  <c r="E79" i="1"/>
  <c r="E16" i="4"/>
  <c r="F79" i="1"/>
  <c r="F16" i="4" s="1"/>
  <c r="C79" i="1"/>
  <c r="E67" i="1"/>
  <c r="E15" i="4"/>
  <c r="F67" i="1"/>
  <c r="F15" i="4" s="1"/>
  <c r="C67" i="1"/>
  <c r="C15" i="6" s="1"/>
  <c r="E57" i="1"/>
  <c r="E14" i="4" s="1"/>
  <c r="F57" i="1"/>
  <c r="F14" i="4"/>
  <c r="C57" i="1"/>
  <c r="C14" i="6"/>
  <c r="E43" i="1"/>
  <c r="E13" i="4"/>
  <c r="F43" i="1"/>
  <c r="F13" i="4" s="1"/>
  <c r="C43" i="1"/>
  <c r="C13" i="6"/>
  <c r="E28" i="1"/>
  <c r="E10" i="4" s="1"/>
  <c r="F28" i="1"/>
  <c r="F10" i="4" s="1"/>
  <c r="C28" i="1"/>
  <c r="C10" i="6" s="1"/>
  <c r="E20" i="1"/>
  <c r="E9" i="4" s="1"/>
  <c r="F20" i="1"/>
  <c r="F9" i="4"/>
  <c r="C20" i="1"/>
  <c r="C9" i="6" s="1"/>
  <c r="E10" i="1"/>
  <c r="E8" i="4"/>
  <c r="E11" i="4" s="1"/>
  <c r="F10" i="1"/>
  <c r="F8" i="4" s="1"/>
  <c r="F11" i="4" s="1"/>
  <c r="F37" i="4"/>
  <c r="E37" i="4"/>
  <c r="C37" i="4"/>
  <c r="F35" i="4"/>
  <c r="E35" i="4"/>
  <c r="C35" i="4"/>
  <c r="I35" i="4" s="1"/>
  <c r="G39" i="1"/>
  <c r="H39" i="1" s="1"/>
  <c r="G158" i="1"/>
  <c r="G159" i="1"/>
  <c r="H159" i="1"/>
  <c r="G163" i="1"/>
  <c r="AJ163" i="1"/>
  <c r="G165" i="1"/>
  <c r="AJ165" i="1" s="1"/>
  <c r="G127" i="1"/>
  <c r="AJ127" i="1"/>
  <c r="G131" i="1"/>
  <c r="AJ131" i="1" s="1"/>
  <c r="G132" i="1"/>
  <c r="H132" i="1"/>
  <c r="AJ132" i="1"/>
  <c r="G133" i="1"/>
  <c r="H133" i="1" s="1"/>
  <c r="AJ133" i="1"/>
  <c r="G136" i="1"/>
  <c r="G95" i="1"/>
  <c r="G98" i="1"/>
  <c r="AJ98" i="1" s="1"/>
  <c r="G83" i="1"/>
  <c r="G62" i="1"/>
  <c r="G65" i="1"/>
  <c r="H65" i="1"/>
  <c r="G26" i="1"/>
  <c r="AJ26" i="1"/>
  <c r="H26" i="1"/>
  <c r="G15" i="1"/>
  <c r="H15" i="1"/>
  <c r="G8" i="1"/>
  <c r="G10" i="1" s="1"/>
  <c r="G191" i="1"/>
  <c r="AJ191" i="1" s="1"/>
  <c r="G35" i="4"/>
  <c r="G160" i="1"/>
  <c r="G166" i="1"/>
  <c r="G128" i="1"/>
  <c r="H128" i="1" s="1"/>
  <c r="H140" i="1" s="1"/>
  <c r="G134" i="1"/>
  <c r="H134" i="1"/>
  <c r="G137" i="1"/>
  <c r="AJ137" i="1"/>
  <c r="G96" i="1"/>
  <c r="AJ96" i="1" s="1"/>
  <c r="G97" i="1"/>
  <c r="G99" i="1"/>
  <c r="H99" i="1" s="1"/>
  <c r="G100" i="1"/>
  <c r="H100" i="1"/>
  <c r="G60" i="1"/>
  <c r="G61" i="1"/>
  <c r="AJ61" i="1" s="1"/>
  <c r="G63" i="1"/>
  <c r="G64" i="1"/>
  <c r="AJ64" i="1" s="1"/>
  <c r="G33" i="1"/>
  <c r="AJ33" i="1"/>
  <c r="G36" i="1"/>
  <c r="G37" i="1"/>
  <c r="H37" i="1"/>
  <c r="G41" i="1"/>
  <c r="G24" i="1"/>
  <c r="H24" i="1"/>
  <c r="AJ24" i="1"/>
  <c r="G25" i="1"/>
  <c r="H25" i="1"/>
  <c r="G27" i="1"/>
  <c r="G16" i="1"/>
  <c r="G20" i="1" s="1"/>
  <c r="G18" i="1"/>
  <c r="AJ18" i="1" s="1"/>
  <c r="G157" i="1"/>
  <c r="G167" i="1"/>
  <c r="G170" i="1"/>
  <c r="G171" i="1"/>
  <c r="AJ171" i="1"/>
  <c r="G129" i="1"/>
  <c r="AJ129" i="1"/>
  <c r="G130" i="1"/>
  <c r="H130" i="1" s="1"/>
  <c r="G135" i="1"/>
  <c r="H135" i="1" s="1"/>
  <c r="G138" i="1"/>
  <c r="H138" i="1" s="1"/>
  <c r="G139" i="1"/>
  <c r="AJ139" i="1" s="1"/>
  <c r="G107" i="1"/>
  <c r="AJ107" i="1" s="1"/>
  <c r="G108" i="1"/>
  <c r="H108" i="1"/>
  <c r="G82" i="1"/>
  <c r="H82" i="1" s="1"/>
  <c r="G84" i="1"/>
  <c r="H84" i="1"/>
  <c r="G85" i="1"/>
  <c r="H85" i="1" s="1"/>
  <c r="AJ85" i="1"/>
  <c r="G66" i="1"/>
  <c r="AJ66" i="1"/>
  <c r="G35" i="1"/>
  <c r="AJ35" i="1" s="1"/>
  <c r="H35" i="1"/>
  <c r="G38" i="1"/>
  <c r="AJ38" i="1"/>
  <c r="G42" i="1"/>
  <c r="AJ42" i="1" s="1"/>
  <c r="G23" i="1"/>
  <c r="H23" i="1" s="1"/>
  <c r="G14" i="1"/>
  <c r="H14" i="1"/>
  <c r="G17" i="1"/>
  <c r="H17" i="1" s="1"/>
  <c r="G19" i="1"/>
  <c r="AJ19" i="1" s="1"/>
  <c r="G179" i="1"/>
  <c r="AJ179" i="1" s="1"/>
  <c r="G182" i="1"/>
  <c r="G183" i="1"/>
  <c r="AJ183" i="1" s="1"/>
  <c r="G180" i="1"/>
  <c r="AJ180" i="1" s="1"/>
  <c r="G184" i="1"/>
  <c r="AJ184" i="1" s="1"/>
  <c r="G181" i="1"/>
  <c r="G185" i="1"/>
  <c r="H185" i="1" s="1"/>
  <c r="G186" i="1"/>
  <c r="AJ186" i="1"/>
  <c r="G48" i="1"/>
  <c r="AJ48" i="1" s="1"/>
  <c r="G54" i="1"/>
  <c r="H54" i="1"/>
  <c r="AJ54" i="1"/>
  <c r="G46" i="1"/>
  <c r="H46" i="1"/>
  <c r="G47" i="1"/>
  <c r="G49" i="1"/>
  <c r="H49" i="1" s="1"/>
  <c r="G50" i="1"/>
  <c r="H50" i="1"/>
  <c r="G52" i="1"/>
  <c r="G53" i="1"/>
  <c r="G71" i="1"/>
  <c r="G72" i="1"/>
  <c r="G76" i="1"/>
  <c r="AJ76" i="1" s="1"/>
  <c r="G75" i="1"/>
  <c r="H75" i="1"/>
  <c r="G55" i="1"/>
  <c r="H55" i="1" s="1"/>
  <c r="G56" i="1"/>
  <c r="G70" i="1"/>
  <c r="H70" i="1" s="1"/>
  <c r="G73" i="1"/>
  <c r="G74" i="1"/>
  <c r="AJ74" i="1" s="1"/>
  <c r="G77" i="1"/>
  <c r="AJ77" i="1" s="1"/>
  <c r="G78" i="1"/>
  <c r="H78" i="1" s="1"/>
  <c r="G89" i="1"/>
  <c r="H89" i="1"/>
  <c r="G90" i="1"/>
  <c r="G91" i="1"/>
  <c r="H91" i="1" s="1"/>
  <c r="G117" i="1"/>
  <c r="AJ117" i="1"/>
  <c r="G120" i="1"/>
  <c r="G116" i="1"/>
  <c r="H116" i="1" s="1"/>
  <c r="G150" i="1"/>
  <c r="G121" i="1"/>
  <c r="G118" i="1"/>
  <c r="AJ118" i="1"/>
  <c r="G119" i="1"/>
  <c r="H119" i="1" s="1"/>
  <c r="G122" i="1"/>
  <c r="G123" i="1"/>
  <c r="AJ123" i="1" s="1"/>
  <c r="H123" i="1"/>
  <c r="G148" i="1"/>
  <c r="G149" i="1"/>
  <c r="G151" i="1"/>
  <c r="G152" i="1"/>
  <c r="AJ152" i="1"/>
  <c r="G115" i="1"/>
  <c r="AJ115" i="1" s="1"/>
  <c r="AF172" i="1"/>
  <c r="K29" i="6" s="1"/>
  <c r="K32" i="6"/>
  <c r="K33" i="6" s="1"/>
  <c r="AE124" i="1"/>
  <c r="J22" i="6"/>
  <c r="AF153" i="1"/>
  <c r="C14" i="4"/>
  <c r="K10" i="6"/>
  <c r="J16" i="6"/>
  <c r="H127" i="1"/>
  <c r="H107" i="1"/>
  <c r="H186" i="1"/>
  <c r="AA79" i="1"/>
  <c r="F16" i="6"/>
  <c r="AJ159" i="1"/>
  <c r="AA124" i="1"/>
  <c r="F22" i="6" s="1"/>
  <c r="AA57" i="1"/>
  <c r="F14" i="6"/>
  <c r="H10" i="6"/>
  <c r="AJ50" i="1"/>
  <c r="AJ82" i="1"/>
  <c r="AD57" i="1"/>
  <c r="I14" i="6"/>
  <c r="AD153" i="1"/>
  <c r="I28" i="6"/>
  <c r="I30" i="6" s="1"/>
  <c r="AJ37" i="1"/>
  <c r="AB79" i="1"/>
  <c r="G16" i="6" s="1"/>
  <c r="AB124" i="1"/>
  <c r="G22" i="6" s="1"/>
  <c r="AB172" i="1"/>
  <c r="G29" i="6"/>
  <c r="AD20" i="1"/>
  <c r="I9" i="6" s="1"/>
  <c r="I11" i="6" s="1"/>
  <c r="AE20" i="1"/>
  <c r="J9" i="6" s="1"/>
  <c r="AE57" i="1"/>
  <c r="J14" i="6" s="1"/>
  <c r="AE86" i="1"/>
  <c r="J17" i="6"/>
  <c r="AE109" i="1"/>
  <c r="J19" i="6"/>
  <c r="AE140" i="1"/>
  <c r="J23" i="6" s="1"/>
  <c r="J24" i="6"/>
  <c r="AE187" i="1"/>
  <c r="J32" i="6" s="1"/>
  <c r="J33" i="6" s="1"/>
  <c r="M16" i="6"/>
  <c r="I16" i="6"/>
  <c r="AD92" i="1"/>
  <c r="I18" i="6"/>
  <c r="AJ53" i="1"/>
  <c r="H53" i="1"/>
  <c r="AJ157" i="1"/>
  <c r="H157" i="1"/>
  <c r="H149" i="1"/>
  <c r="AJ62" i="1"/>
  <c r="H62" i="1"/>
  <c r="AJ149" i="1"/>
  <c r="AJ170" i="1"/>
  <c r="H170" i="1"/>
  <c r="AJ84" i="1"/>
  <c r="H191" i="1"/>
  <c r="AJ134" i="1"/>
  <c r="H151" i="1"/>
  <c r="AJ108" i="1"/>
  <c r="C13" i="4"/>
  <c r="AB43" i="1"/>
  <c r="G13" i="6"/>
  <c r="AJ15" i="1"/>
  <c r="H33" i="1"/>
  <c r="AJ63" i="1"/>
  <c r="H63" i="1"/>
  <c r="H152" i="1"/>
  <c r="H42" i="1"/>
  <c r="H180" i="1"/>
  <c r="AJ181" i="1"/>
  <c r="H181" i="1"/>
  <c r="AJ130" i="1"/>
  <c r="AJ89" i="1"/>
  <c r="H76" i="1"/>
  <c r="C15" i="4"/>
  <c r="H47" i="1"/>
  <c r="AB28" i="1"/>
  <c r="G10" i="6" s="1"/>
  <c r="G11" i="6" s="1"/>
  <c r="AB57" i="1"/>
  <c r="G14" i="6" s="1"/>
  <c r="AB67" i="1"/>
  <c r="G15" i="6"/>
  <c r="AB109" i="1"/>
  <c r="G19" i="6" s="1"/>
  <c r="AB140" i="1"/>
  <c r="G23" i="6" s="1"/>
  <c r="AI67" i="1"/>
  <c r="N15" i="6" s="1"/>
  <c r="M17" i="6"/>
  <c r="AI86" i="1"/>
  <c r="N17" i="6"/>
  <c r="AH92" i="1"/>
  <c r="M18" i="6" s="1"/>
  <c r="AK92" i="1"/>
  <c r="P18" i="6"/>
  <c r="AH109" i="1"/>
  <c r="M19" i="6" s="1"/>
  <c r="N22" i="6"/>
  <c r="AK124" i="1"/>
  <c r="P22" i="6" s="1"/>
  <c r="P24" i="6" s="1"/>
  <c r="AJ75" i="1"/>
  <c r="AJ17" i="1"/>
  <c r="AJ128" i="1"/>
  <c r="AJ65" i="1"/>
  <c r="C8" i="4"/>
  <c r="H167" i="1"/>
  <c r="AJ167" i="1"/>
  <c r="H192" i="1"/>
  <c r="E39" i="4"/>
  <c r="G194" i="1"/>
  <c r="H18" i="1"/>
  <c r="AI109" i="1"/>
  <c r="N19" i="6" s="1"/>
  <c r="H66" i="1"/>
  <c r="H95" i="1"/>
  <c r="C18" i="6"/>
  <c r="C18" i="4"/>
  <c r="AJ46" i="1"/>
  <c r="AJ8" i="1"/>
  <c r="AJ10" i="1" s="1"/>
  <c r="O8" i="6" s="1"/>
  <c r="H137" i="1"/>
  <c r="H8" i="1"/>
  <c r="H10" i="1"/>
  <c r="H148" i="1"/>
  <c r="AJ148" i="1"/>
  <c r="AJ83" i="1"/>
  <c r="H83" i="1"/>
  <c r="H86" i="1" s="1"/>
  <c r="AJ36" i="1"/>
  <c r="H36" i="1"/>
  <c r="H118" i="1"/>
  <c r="M37" i="6"/>
  <c r="H64" i="1"/>
  <c r="O35" i="6"/>
  <c r="H131" i="1"/>
  <c r="AC43" i="1"/>
  <c r="H13" i="6" s="1"/>
  <c r="AF109" i="1"/>
  <c r="K19" i="6"/>
  <c r="AC124" i="1"/>
  <c r="H22" i="6"/>
  <c r="H24" i="6" s="1"/>
  <c r="AJ185" i="1"/>
  <c r="C22" i="6"/>
  <c r="H139" i="1"/>
  <c r="AJ151" i="1"/>
  <c r="H117" i="1"/>
  <c r="H16" i="1"/>
  <c r="AJ78" i="1"/>
  <c r="G37" i="4"/>
  <c r="I37" i="4"/>
  <c r="D37" i="6"/>
  <c r="G39" i="4"/>
  <c r="AJ91" i="1"/>
  <c r="H121" i="1"/>
  <c r="AJ121" i="1"/>
  <c r="AJ71" i="1"/>
  <c r="C23" i="6"/>
  <c r="AJ192" i="1"/>
  <c r="O37" i="6" s="1"/>
  <c r="AJ49" i="1"/>
  <c r="C16" i="4"/>
  <c r="C16" i="6"/>
  <c r="C29" i="6"/>
  <c r="C30" i="6"/>
  <c r="H136" i="1"/>
  <c r="AJ136" i="1"/>
  <c r="I15" i="6"/>
  <c r="AC153" i="1"/>
  <c r="H28" i="6"/>
  <c r="AK140" i="1"/>
  <c r="P23" i="6" s="1"/>
  <c r="H16" i="6"/>
  <c r="AC172" i="1"/>
  <c r="AI20" i="1"/>
  <c r="N9" i="6"/>
  <c r="AC20" i="1"/>
  <c r="H9" i="6"/>
  <c r="AB20" i="1"/>
  <c r="G9" i="6"/>
  <c r="M8" i="6"/>
  <c r="G8" i="6"/>
  <c r="F8" i="6"/>
  <c r="F11" i="6" s="1"/>
  <c r="H8" i="6"/>
  <c r="H11" i="6" s="1"/>
  <c r="AJ86" i="1"/>
  <c r="O17" i="6" s="1"/>
  <c r="H29" i="6"/>
  <c r="H30" i="6"/>
  <c r="C142" i="1"/>
  <c r="H71" i="1"/>
  <c r="G86" i="1"/>
  <c r="G17" i="4" s="1"/>
  <c r="C19" i="6"/>
  <c r="H38" i="1"/>
  <c r="AJ25" i="1"/>
  <c r="H96" i="1"/>
  <c r="F28" i="6"/>
  <c r="F30" i="6"/>
  <c r="AJ138" i="1"/>
  <c r="H19" i="1"/>
  <c r="H20" i="1"/>
  <c r="AJ119" i="1"/>
  <c r="H74" i="1"/>
  <c r="F24" i="4"/>
  <c r="G92" i="1"/>
  <c r="G18" i="4" s="1"/>
  <c r="G28" i="1"/>
  <c r="D10" i="6" s="1"/>
  <c r="H171" i="1"/>
  <c r="C9" i="4"/>
  <c r="AJ14" i="1"/>
  <c r="AJ100" i="1"/>
  <c r="H179" i="1"/>
  <c r="H129" i="1"/>
  <c r="H163" i="1"/>
  <c r="G9" i="4"/>
  <c r="I9" i="4" s="1"/>
  <c r="D9" i="6"/>
  <c r="G10" i="4"/>
  <c r="M20" i="6" l="1"/>
  <c r="P20" i="6"/>
  <c r="P26" i="6" s="1"/>
  <c r="AJ43" i="1"/>
  <c r="O13" i="6" s="1"/>
  <c r="AJ73" i="1"/>
  <c r="H73" i="1"/>
  <c r="H166" i="1"/>
  <c r="AJ166" i="1"/>
  <c r="AJ172" i="1" s="1"/>
  <c r="O29" i="6" s="1"/>
  <c r="AJ182" i="1"/>
  <c r="AJ187" i="1" s="1"/>
  <c r="O32" i="6" s="1"/>
  <c r="O33" i="6" s="1"/>
  <c r="H182" i="1"/>
  <c r="H187" i="1" s="1"/>
  <c r="AJ97" i="1"/>
  <c r="H97" i="1"/>
  <c r="AJ70" i="1"/>
  <c r="AJ79" i="1" s="1"/>
  <c r="O16" i="6" s="1"/>
  <c r="K20" i="6"/>
  <c r="C11" i="6"/>
  <c r="D18" i="6"/>
  <c r="AJ39" i="1"/>
  <c r="H150" i="1"/>
  <c r="H153" i="1" s="1"/>
  <c r="AJ150" i="1"/>
  <c r="AJ153" i="1" s="1"/>
  <c r="O28" i="6" s="1"/>
  <c r="G153" i="1"/>
  <c r="H41" i="1"/>
  <c r="H43" i="1" s="1"/>
  <c r="AJ41" i="1"/>
  <c r="H61" i="1"/>
  <c r="N30" i="6"/>
  <c r="G32" i="6"/>
  <c r="G33" i="6" s="1"/>
  <c r="G20" i="6"/>
  <c r="G26" i="6" s="1"/>
  <c r="H109" i="1"/>
  <c r="H160" i="1"/>
  <c r="AJ160" i="1"/>
  <c r="C24" i="4"/>
  <c r="F197" i="1"/>
  <c r="F41" i="4" s="1"/>
  <c r="G187" i="1"/>
  <c r="AJ56" i="1"/>
  <c r="H56" i="1"/>
  <c r="C197" i="1"/>
  <c r="D8" i="6"/>
  <c r="D11" i="6" s="1"/>
  <c r="G8" i="4"/>
  <c r="C30" i="4"/>
  <c r="M24" i="6"/>
  <c r="H20" i="6"/>
  <c r="H26" i="6" s="1"/>
  <c r="AJ90" i="1"/>
  <c r="AJ92" i="1" s="1"/>
  <c r="O18" i="6" s="1"/>
  <c r="H90" i="1"/>
  <c r="H92" i="1" s="1"/>
  <c r="D17" i="6"/>
  <c r="C20" i="4"/>
  <c r="C26" i="4" s="1"/>
  <c r="AJ116" i="1"/>
  <c r="AJ124" i="1" s="1"/>
  <c r="O22" i="6" s="1"/>
  <c r="AJ120" i="1"/>
  <c r="H120" i="1"/>
  <c r="H27" i="1"/>
  <c r="H28" i="1" s="1"/>
  <c r="AJ27" i="1"/>
  <c r="H60" i="1"/>
  <c r="H67" i="1" s="1"/>
  <c r="AJ60" i="1"/>
  <c r="AJ67" i="1" s="1"/>
  <c r="O15" i="6" s="1"/>
  <c r="G67" i="1"/>
  <c r="C17" i="6"/>
  <c r="C20" i="6" s="1"/>
  <c r="C26" i="6" s="1"/>
  <c r="F30" i="4"/>
  <c r="M194" i="1"/>
  <c r="AH172" i="1"/>
  <c r="M29" i="6" s="1"/>
  <c r="AK172" i="1"/>
  <c r="P29" i="6" s="1"/>
  <c r="G79" i="1"/>
  <c r="H165" i="1"/>
  <c r="G43" i="1"/>
  <c r="G197" i="1" s="1"/>
  <c r="G140" i="1"/>
  <c r="AJ16" i="1"/>
  <c r="AJ20" i="1" s="1"/>
  <c r="O9" i="6" s="1"/>
  <c r="O11" i="6" s="1"/>
  <c r="AJ194" i="1"/>
  <c r="O39" i="6" s="1"/>
  <c r="D39" i="6"/>
  <c r="G24" i="6"/>
  <c r="G124" i="1"/>
  <c r="H115" i="1"/>
  <c r="H122" i="1"/>
  <c r="AJ122" i="1"/>
  <c r="H48" i="1"/>
  <c r="H57" i="1" s="1"/>
  <c r="H183" i="1"/>
  <c r="AJ23" i="1"/>
  <c r="AJ28" i="1" s="1"/>
  <c r="O10" i="6" s="1"/>
  <c r="AJ158" i="1"/>
  <c r="G172" i="1"/>
  <c r="H158" i="1"/>
  <c r="H172" i="1" s="1"/>
  <c r="C10" i="4"/>
  <c r="E20" i="4"/>
  <c r="E26" i="4" s="1"/>
  <c r="I17" i="4"/>
  <c r="M30" i="6"/>
  <c r="P30" i="6"/>
  <c r="F20" i="6"/>
  <c r="D27" i="5"/>
  <c r="I18" i="4"/>
  <c r="K28" i="6"/>
  <c r="K30" i="6" s="1"/>
  <c r="AJ72" i="1"/>
  <c r="H72" i="1"/>
  <c r="H79" i="1" s="1"/>
  <c r="G57" i="1"/>
  <c r="AJ47" i="1"/>
  <c r="I39" i="4"/>
  <c r="AI43" i="1"/>
  <c r="N13" i="6" s="1"/>
  <c r="N20" i="6" s="1"/>
  <c r="C24" i="6"/>
  <c r="AJ55" i="1"/>
  <c r="E197" i="1"/>
  <c r="E41" i="4" s="1"/>
  <c r="AK28" i="1"/>
  <c r="P10" i="6" s="1"/>
  <c r="AH140" i="1"/>
  <c r="M23" i="6" s="1"/>
  <c r="AD86" i="1"/>
  <c r="I17" i="6" s="1"/>
  <c r="AD109" i="1"/>
  <c r="I19" i="6" s="1"/>
  <c r="AB153" i="1"/>
  <c r="G28" i="6" s="1"/>
  <c r="G30" i="6" s="1"/>
  <c r="H98" i="1"/>
  <c r="AH28" i="1"/>
  <c r="M10" i="6" s="1"/>
  <c r="M11" i="6" s="1"/>
  <c r="AJ135" i="1"/>
  <c r="AJ140" i="1" s="1"/>
  <c r="O23" i="6" s="1"/>
  <c r="AJ99" i="1"/>
  <c r="H77" i="1"/>
  <c r="H52" i="1"/>
  <c r="AJ52" i="1"/>
  <c r="AH187" i="1"/>
  <c r="AD43" i="1"/>
  <c r="I13" i="6" s="1"/>
  <c r="AK20" i="1"/>
  <c r="P9" i="6" s="1"/>
  <c r="P11" i="6" s="1"/>
  <c r="AK187" i="1"/>
  <c r="AA140" i="1"/>
  <c r="F23" i="6" s="1"/>
  <c r="F24" i="6" s="1"/>
  <c r="AE43" i="1"/>
  <c r="J13" i="6" s="1"/>
  <c r="J20" i="6" s="1"/>
  <c r="J26" i="6" s="1"/>
  <c r="AC92" i="1"/>
  <c r="H18" i="6" s="1"/>
  <c r="AF124" i="1"/>
  <c r="K22" i="6" s="1"/>
  <c r="K24" i="6" s="1"/>
  <c r="D35" i="6"/>
  <c r="H184" i="1"/>
  <c r="AJ95" i="1"/>
  <c r="G109" i="1"/>
  <c r="AI140" i="1"/>
  <c r="N23" i="6" s="1"/>
  <c r="N24" i="6" s="1"/>
  <c r="AD140" i="1"/>
  <c r="AE172" i="1"/>
  <c r="O24" i="6" l="1"/>
  <c r="G41" i="4"/>
  <c r="D42" i="6"/>
  <c r="O30" i="6"/>
  <c r="C42" i="6"/>
  <c r="C41" i="4"/>
  <c r="J29" i="6"/>
  <c r="J30" i="6" s="1"/>
  <c r="AE197" i="1"/>
  <c r="J40" i="6" s="1"/>
  <c r="G23" i="4"/>
  <c r="I23" i="4" s="1"/>
  <c r="D23" i="6"/>
  <c r="G142" i="1"/>
  <c r="AI197" i="1"/>
  <c r="N40" i="6" s="1"/>
  <c r="G28" i="4"/>
  <c r="D28" i="6"/>
  <c r="D30" i="6" s="1"/>
  <c r="I23" i="6"/>
  <c r="I24" i="6" s="1"/>
  <c r="AD197" i="1"/>
  <c r="I40" i="6" s="1"/>
  <c r="C11" i="4"/>
  <c r="I10" i="4"/>
  <c r="G13" i="4"/>
  <c r="D13" i="6"/>
  <c r="D32" i="6"/>
  <c r="D33" i="6" s="1"/>
  <c r="G32" i="4"/>
  <c r="AK197" i="1"/>
  <c r="P40" i="6" s="1"/>
  <c r="P32" i="6"/>
  <c r="P33" i="6" s="1"/>
  <c r="D22" i="6"/>
  <c r="D24" i="6" s="1"/>
  <c r="G22" i="4"/>
  <c r="G15" i="4"/>
  <c r="I15" i="4" s="1"/>
  <c r="D15" i="6"/>
  <c r="M26" i="6"/>
  <c r="N26" i="6"/>
  <c r="H124" i="1"/>
  <c r="H142" i="1" s="1"/>
  <c r="AB197" i="1"/>
  <c r="G40" i="6" s="1"/>
  <c r="G19" i="4"/>
  <c r="I19" i="4" s="1"/>
  <c r="D19" i="6"/>
  <c r="G29" i="4"/>
  <c r="I29" i="4" s="1"/>
  <c r="D29" i="6"/>
  <c r="AJ109" i="1"/>
  <c r="O19" i="6" s="1"/>
  <c r="F26" i="6"/>
  <c r="D16" i="6"/>
  <c r="G16" i="4"/>
  <c r="I16" i="4" s="1"/>
  <c r="G11" i="4"/>
  <c r="I8" i="4"/>
  <c r="I11" i="4" s="1"/>
  <c r="AC197" i="1"/>
  <c r="H40" i="6" s="1"/>
  <c r="I20" i="6"/>
  <c r="AJ57" i="1"/>
  <c r="O14" i="6" s="1"/>
  <c r="O20" i="6" s="1"/>
  <c r="O26" i="6" s="1"/>
  <c r="M32" i="6"/>
  <c r="M33" i="6" s="1"/>
  <c r="AH197" i="1"/>
  <c r="M40" i="6" s="1"/>
  <c r="M42" i="6" s="1"/>
  <c r="G14" i="4"/>
  <c r="I14" i="4" s="1"/>
  <c r="D14" i="6"/>
  <c r="AA197" i="1"/>
  <c r="F40" i="6" s="1"/>
  <c r="AF197" i="1"/>
  <c r="K40" i="6" s="1"/>
  <c r="K26" i="6"/>
  <c r="AJ197" i="1" l="1"/>
  <c r="O40" i="6" s="1"/>
  <c r="O42" i="6" s="1"/>
  <c r="G30" i="4"/>
  <c r="I28" i="4"/>
  <c r="I30" i="4" s="1"/>
  <c r="A45" i="6"/>
  <c r="A44" i="6"/>
  <c r="F42" i="6"/>
  <c r="I41" i="4"/>
  <c r="D20" i="6"/>
  <c r="D26" i="6" s="1"/>
  <c r="G20" i="4"/>
  <c r="G26" i="4" s="1"/>
  <c r="I13" i="4"/>
  <c r="I20" i="4" s="1"/>
  <c r="I26" i="4" s="1"/>
  <c r="I22" i="4"/>
  <c r="I24" i="4" s="1"/>
  <c r="G24" i="4"/>
  <c r="C7" i="5"/>
  <c r="B29" i="5"/>
  <c r="I26" i="6"/>
  <c r="G33" i="4"/>
  <c r="I32" i="4"/>
  <c r="I33" i="4" s="1"/>
  <c r="H197" i="1"/>
  <c r="I42" i="6"/>
</calcChain>
</file>

<file path=xl/comments1.xml><?xml version="1.0" encoding="utf-8"?>
<comments xmlns="http://schemas.openxmlformats.org/spreadsheetml/2006/main">
  <authors>
    <author>Rizkallah-Leroux, Stéphanie (MTL)</author>
  </authors>
  <commentList>
    <comment ref="E192" authorId="0" shapeId="0">
      <text>
        <r>
          <rPr>
            <sz val="9"/>
            <color indexed="81"/>
            <rFont val="Tahoma"/>
            <charset val="1"/>
          </rPr>
          <t xml:space="preserve">Aux coûts finaux, les imprévus doivent être à 0$. Les dépenses imprévues qui ont été effectuées doivent être réparties dans les postes ci-dessus. Si les imprévus n’ont pas été dépensés au final, ils doivent demeurer à 0$ et le total des coûts finaux sera moindre que le total du devis. </t>
        </r>
      </text>
    </comment>
  </commentList>
</comments>
</file>

<file path=xl/sharedStrings.xml><?xml version="1.0" encoding="utf-8"?>
<sst xmlns="http://schemas.openxmlformats.org/spreadsheetml/2006/main" count="829" uniqueCount="326">
  <si>
    <t>F</t>
  </si>
  <si>
    <t>GRAND TOTAL</t>
  </si>
  <si>
    <t>Contribution</t>
  </si>
  <si>
    <t>Licence</t>
  </si>
  <si>
    <t xml:space="preserve"> </t>
  </si>
  <si>
    <t xml:space="preserve"> DESCRIPTION</t>
  </si>
  <si>
    <t>04.30</t>
  </si>
  <si>
    <t>H</t>
  </si>
  <si>
    <t>10.05</t>
  </si>
  <si>
    <t>10.15</t>
  </si>
  <si>
    <t>10.25</t>
  </si>
  <si>
    <t>10.95</t>
  </si>
  <si>
    <t>11.05</t>
  </si>
  <si>
    <t>11.15</t>
  </si>
  <si>
    <t>11.75</t>
  </si>
  <si>
    <t>11.95</t>
  </si>
  <si>
    <t>12.05</t>
  </si>
  <si>
    <t>12.15</t>
  </si>
  <si>
    <t>12.35</t>
  </si>
  <si>
    <t>12.55</t>
  </si>
  <si>
    <t>12.95</t>
  </si>
  <si>
    <t>13.05</t>
  </si>
  <si>
    <t>13.15</t>
  </si>
  <si>
    <t>13.95</t>
  </si>
  <si>
    <t>14.05</t>
  </si>
  <si>
    <t>14.15</t>
  </si>
  <si>
    <t>14.35</t>
  </si>
  <si>
    <t>14.95</t>
  </si>
  <si>
    <t>15.45</t>
  </si>
  <si>
    <t>15.55</t>
  </si>
  <si>
    <t>15.65</t>
  </si>
  <si>
    <t>15.95</t>
  </si>
  <si>
    <t>15.40</t>
  </si>
  <si>
    <t>01.05</t>
  </si>
  <si>
    <t>02.05</t>
  </si>
  <si>
    <t>02.10</t>
  </si>
  <si>
    <t>02.15</t>
  </si>
  <si>
    <t>02.20</t>
  </si>
  <si>
    <t>02.95</t>
  </si>
  <si>
    <t>03.10</t>
  </si>
  <si>
    <t>03.15</t>
  </si>
  <si>
    <t>03.25</t>
  </si>
  <si>
    <t>03.95</t>
  </si>
  <si>
    <t>04.05</t>
  </si>
  <si>
    <t>04.10</t>
  </si>
  <si>
    <t>04.15</t>
  </si>
  <si>
    <t>04.20</t>
  </si>
  <si>
    <t>04.25</t>
  </si>
  <si>
    <t>04.95</t>
  </si>
  <si>
    <t>05.05</t>
  </si>
  <si>
    <t>05.10</t>
  </si>
  <si>
    <t>05.15</t>
  </si>
  <si>
    <t>05.20</t>
  </si>
  <si>
    <t>05.25</t>
  </si>
  <si>
    <t>05.35</t>
  </si>
  <si>
    <t>05.40</t>
  </si>
  <si>
    <t>05.45</t>
  </si>
  <si>
    <t>05.95</t>
  </si>
  <si>
    <t>06.05</t>
  </si>
  <si>
    <t>06.10</t>
  </si>
  <si>
    <t>06.15</t>
  </si>
  <si>
    <t>06.20</t>
  </si>
  <si>
    <t>06.95</t>
  </si>
  <si>
    <t>07.05</t>
  </si>
  <si>
    <t>07.10</t>
  </si>
  <si>
    <t>07.15</t>
  </si>
  <si>
    <t>07.25</t>
  </si>
  <si>
    <t>07.30</t>
  </si>
  <si>
    <t>07.35</t>
  </si>
  <si>
    <t>07.70</t>
  </si>
  <si>
    <t>07.95</t>
  </si>
  <si>
    <t>08.05</t>
  </si>
  <si>
    <t>08.10</t>
  </si>
  <si>
    <t>08.95</t>
  </si>
  <si>
    <t>09.10</t>
  </si>
  <si>
    <t>09.95</t>
  </si>
  <si>
    <t>10.10</t>
  </si>
  <si>
    <t>10.20</t>
  </si>
  <si>
    <t>10.40</t>
  </si>
  <si>
    <t>10.80</t>
  </si>
  <si>
    <t>11.10</t>
  </si>
  <si>
    <t>11.20</t>
  </si>
  <si>
    <t>11.50</t>
  </si>
  <si>
    <t>11.90</t>
  </si>
  <si>
    <t>12.10</t>
  </si>
  <si>
    <t>12.20</t>
  </si>
  <si>
    <t>12.30</t>
  </si>
  <si>
    <t>12.40</t>
  </si>
  <si>
    <t>12.50</t>
  </si>
  <si>
    <t>12.60</t>
  </si>
  <si>
    <t>12.90</t>
  </si>
  <si>
    <t>13.10</t>
  </si>
  <si>
    <t>14.10</t>
  </si>
  <si>
    <t>14.20</t>
  </si>
  <si>
    <t>14.30</t>
  </si>
  <si>
    <t>14.40</t>
  </si>
  <si>
    <t>15.50</t>
  </si>
  <si>
    <t>15.60</t>
  </si>
  <si>
    <t>G</t>
  </si>
  <si>
    <t>TOTAL</t>
  </si>
  <si>
    <t>TITRE DU PROJET :</t>
  </si>
  <si>
    <t>PRODUCTEUR(S) :</t>
  </si>
  <si>
    <t>Rapport de coûts pour la période se terminant le (date) :</t>
  </si>
  <si>
    <t>POSTE</t>
  </si>
  <si>
    <t>CATÉGORIE</t>
  </si>
  <si>
    <t>DEVIS</t>
  </si>
  <si>
    <t>COÛTS À JOUR</t>
  </si>
  <si>
    <t>Achat de droits</t>
  </si>
  <si>
    <t>Préparation de la présentation du projet</t>
  </si>
  <si>
    <t>Main-d'oeuvre de la conception</t>
  </si>
  <si>
    <t>Main-d'oeuvre de la programmation</t>
  </si>
  <si>
    <t>Main-d'oeuvre audio/vidéo</t>
  </si>
  <si>
    <t>Artistes</t>
  </si>
  <si>
    <t>Main-d'oeuvre de l'administration</t>
  </si>
  <si>
    <t>TOTAL "B" - POSTES DE L'ÉQUIPE DE PRODUCTION</t>
  </si>
  <si>
    <t>Matériel et fournitures audio/vidéo</t>
  </si>
  <si>
    <t>TOTAL "C" - MATÉRIEL ET FOURNITURES</t>
  </si>
  <si>
    <t>SOUS-TOTAL "B"+"C"</t>
  </si>
  <si>
    <t>TOTAL  "E" - ADMINISTRATION DE LA PRODUCTION</t>
  </si>
  <si>
    <t>FRAIS D'ADMINISTRATION</t>
  </si>
  <si>
    <t>IMPRÉVUS</t>
  </si>
  <si>
    <t>(Signature du producteur)</t>
  </si>
  <si>
    <t>(Date)</t>
  </si>
  <si>
    <t>COÛTS TOTAUX</t>
  </si>
  <si>
    <t>Interne</t>
  </si>
  <si>
    <t>Apparenté</t>
  </si>
  <si>
    <t>Externe</t>
  </si>
  <si>
    <t>Répartition des coûts
(Coûts totaux)</t>
  </si>
  <si>
    <t>Répartition des coûts
(Devis)</t>
  </si>
  <si>
    <t>Origine des coûts
(Devis)</t>
  </si>
  <si>
    <t>Origine des coûts
(Coûts totaux)</t>
  </si>
  <si>
    <t>Canadien</t>
  </si>
  <si>
    <t>Non-Canadien</t>
  </si>
  <si>
    <t>ÉCARTS</t>
  </si>
  <si>
    <t>COÛTS
TOTAUX</t>
  </si>
  <si>
    <t>Changement
d'origine</t>
  </si>
  <si>
    <t>Changement de répartition</t>
  </si>
  <si>
    <t>VEUILLEZ ENTRER VOS DONNÉES DANS LES CELLULES JAUNES SEULEMENT</t>
  </si>
  <si>
    <t>Total Achat de droits</t>
  </si>
  <si>
    <t>Droits de l'histoire (incluant droits optionnels)</t>
  </si>
  <si>
    <t>Recherchiste / Scénariste</t>
  </si>
  <si>
    <t>Études de marché / Groupes cibles</t>
  </si>
  <si>
    <t>SECTION "B" - POSTES DE L'ÉQUIPE DE PRODUCTION</t>
  </si>
  <si>
    <t>Architecte du système</t>
  </si>
  <si>
    <t>Total Main-d'oeuvre de la conception</t>
  </si>
  <si>
    <t>Total Main-d'oeuvre de la programmation</t>
  </si>
  <si>
    <t>Ergonome des interfaces</t>
  </si>
  <si>
    <t>Main-d'oeuvre de la programmation (préciser)</t>
  </si>
  <si>
    <t>Main-d'oeuvre - Tests</t>
  </si>
  <si>
    <t>Main-d'oeuvre audio / vidéo</t>
  </si>
  <si>
    <t>Total Main-d'oeuvre audio / vidéo</t>
  </si>
  <si>
    <t>Total Artistes</t>
  </si>
  <si>
    <t>Postes de travail informatique (préciser)</t>
  </si>
  <si>
    <t>Équipement supplémentaire (préciser)</t>
  </si>
  <si>
    <t>Unités de stockage supplémentaires</t>
  </si>
  <si>
    <t>Licences de logiciels (préciser)</t>
  </si>
  <si>
    <t>Serveur de validation (pour l'installation)</t>
  </si>
  <si>
    <t>Total Matériel et fournitures audio/vidéo</t>
  </si>
  <si>
    <t>Location et fournitures : Matériel d'artiste</t>
  </si>
  <si>
    <t>Location - Équipement caméra</t>
  </si>
  <si>
    <t>Location matériel audio</t>
  </si>
  <si>
    <t>Effets sonores</t>
  </si>
  <si>
    <t>Transferts, archives son/musique</t>
  </si>
  <si>
    <t>Transferts, archives images</t>
  </si>
  <si>
    <t>Montage hors ligne</t>
  </si>
  <si>
    <t>Montage en ligne</t>
  </si>
  <si>
    <t>Post-synchro et mixage</t>
  </si>
  <si>
    <t>SOUS-TOTAL SECTIONS "B" + "C"</t>
  </si>
  <si>
    <t>Site Internet : Dépenses de serveur</t>
  </si>
  <si>
    <t>Site Internet : Entretien supplémentaire</t>
  </si>
  <si>
    <t>Site Internet : Logiciels supplémentaires</t>
  </si>
  <si>
    <t>Webmestre</t>
  </si>
  <si>
    <t>Publicitaire</t>
  </si>
  <si>
    <t>Spécialiste marketing</t>
  </si>
  <si>
    <t>Photographies - Développement</t>
  </si>
  <si>
    <t>Dépenses de lancement</t>
  </si>
  <si>
    <t>Pochette de presse</t>
  </si>
  <si>
    <t>SECTION "E" - ADMINISTRATION DE LA PRODUCTION</t>
  </si>
  <si>
    <t>Total Administration de la production</t>
  </si>
  <si>
    <t>Frais légaux</t>
  </si>
  <si>
    <t>Frais de vérification</t>
  </si>
  <si>
    <t>Frais bancaires</t>
  </si>
  <si>
    <t>Frais reliés au financement intérimaire</t>
  </si>
  <si>
    <t>POSTES BUDGÉTAIRES SUPPLÉMENTAIRES</t>
  </si>
  <si>
    <t>Assurances B (erreurs et omissions)</t>
  </si>
  <si>
    <t>FINANCEMENT FINAL</t>
  </si>
  <si>
    <t>Source de financement</t>
  </si>
  <si>
    <t>Montant</t>
  </si>
  <si>
    <t>% des coûts finaux</t>
  </si>
  <si>
    <t>Type de financement</t>
  </si>
  <si>
    <t>MONTANT D'ÉCART</t>
  </si>
  <si>
    <t>CHANGEMENT DE RÉPARTITION DE COÛTS / D'ORIGINE</t>
  </si>
  <si>
    <t>EXPLICATION DE L'ÉCART ET/OU DU CHANGEMENT</t>
  </si>
  <si>
    <t>ESTIMATION
POUR L'ACHÈVEMENT</t>
  </si>
  <si>
    <t>Veuillez fournir les explications pour tout écart significatif des coûts totaux avec le devis et/ou la répartition des coûts / l'origine des coûts initiaux.</t>
  </si>
  <si>
    <t>Avance</t>
  </si>
  <si>
    <t>Troc</t>
  </si>
  <si>
    <t>Différé</t>
  </si>
  <si>
    <t>Installations et services</t>
  </si>
  <si>
    <t>Subvention</t>
  </si>
  <si>
    <t>Investissement</t>
  </si>
  <si>
    <t>Prêt</t>
  </si>
  <si>
    <t>Minimum garanti</t>
  </si>
  <si>
    <t>Commandite</t>
  </si>
  <si>
    <t>Interne à Apparenté</t>
  </si>
  <si>
    <t>Interne à Externe</t>
  </si>
  <si>
    <t>Apparenté à Interne</t>
  </si>
  <si>
    <t>Apparenté à Externe</t>
  </si>
  <si>
    <t>Externe à Interne</t>
  </si>
  <si>
    <t>Externe à Apparenté</t>
  </si>
  <si>
    <t>Canadien à Non-canadien</t>
  </si>
  <si>
    <t>Non-canadien à Canadien</t>
  </si>
  <si>
    <t>Devis</t>
  </si>
  <si>
    <t>Coûts totaux</t>
  </si>
  <si>
    <t>Répartition des coûts</t>
  </si>
  <si>
    <t>Origine des coûts</t>
  </si>
  <si>
    <t>COMPAGNIE DE PRODUCTION :</t>
  </si>
  <si>
    <t>Ce rapport de coûts contient des formules. Si vous devez ajouter des lignes, assurez-vous de copier la ligne entière de manière à conserver toutes les formules.</t>
  </si>
  <si>
    <t>Avance FMC remboursable (Dev)</t>
  </si>
  <si>
    <t>10.50</t>
  </si>
  <si>
    <t>10.52</t>
  </si>
  <si>
    <t>10.55</t>
  </si>
  <si>
    <t>10.57</t>
  </si>
  <si>
    <t>Gestionnaire de communauté</t>
  </si>
  <si>
    <t>10.59</t>
  </si>
  <si>
    <t>Groupe(s) cible(s)</t>
  </si>
  <si>
    <t xml:space="preserve">Matériel de numérisation </t>
  </si>
  <si>
    <t xml:space="preserve">Matériel supplémentaire </t>
  </si>
  <si>
    <t xml:space="preserve">Matériel et fournitures supplémentaires </t>
  </si>
  <si>
    <t>Publicité interactive ou sur le web</t>
  </si>
  <si>
    <t>14.22</t>
  </si>
  <si>
    <t>14.24</t>
  </si>
  <si>
    <t>14.26</t>
  </si>
  <si>
    <t>Publicité télévisées</t>
  </si>
  <si>
    <t>Publicité imprimées</t>
  </si>
  <si>
    <t>Publicité radio</t>
  </si>
  <si>
    <t>Commanditaires</t>
  </si>
  <si>
    <t>Autres matériel promotionnel</t>
  </si>
  <si>
    <t>Matériel auxiliaire</t>
  </si>
  <si>
    <t>14.50</t>
  </si>
  <si>
    <t>14.60</t>
  </si>
  <si>
    <t>Produits auxiliaires</t>
  </si>
  <si>
    <t xml:space="preserve">Participation aux conférences </t>
  </si>
  <si>
    <t>14.28</t>
  </si>
  <si>
    <t>Publicités extérieures</t>
  </si>
  <si>
    <t>Producteur/Productrice</t>
  </si>
  <si>
    <t>Postes-clés</t>
  </si>
  <si>
    <t xml:space="preserve">Matériel et fournitures </t>
  </si>
  <si>
    <t>Administration</t>
  </si>
  <si>
    <t>COÛTS DE DÉVELOPPEMENT / PROTOTYPAGE</t>
  </si>
  <si>
    <t xml:space="preserve">Postes-clés </t>
  </si>
  <si>
    <t>Producteur / Productrice</t>
  </si>
  <si>
    <t xml:space="preserve">Main-d'oeuvre de l'administration </t>
  </si>
  <si>
    <t xml:space="preserve">SECTION "C" - MATÉRIEL ET FOURNITURES </t>
  </si>
  <si>
    <t>SECTION "D" - EXPLOITATION, MISE EN MARCHÉ, PROMOTION, PUBLICITÉ</t>
  </si>
  <si>
    <t xml:space="preserve">Administration </t>
  </si>
  <si>
    <t xml:space="preserve">Droits des images </t>
  </si>
  <si>
    <t xml:space="preserve">Droits sonores </t>
  </si>
  <si>
    <t>Gestionnaire ou chef de projet (non actionnaire seulement)</t>
  </si>
  <si>
    <t>Directeur/Directrice technique</t>
  </si>
  <si>
    <t>Directeur/Directrice artistique</t>
  </si>
  <si>
    <t>Directeur/Directrice de l'animation</t>
  </si>
  <si>
    <t>Directeur/Directrice interactif</t>
  </si>
  <si>
    <t>04.35</t>
  </si>
  <si>
    <t>Directeur/Directrice de la création</t>
  </si>
  <si>
    <t xml:space="preserve">Total Postes-clés </t>
  </si>
  <si>
    <t>Ne peut excéder 10 % du total des sections du devis si la personne est actionnaire de la compagnie requérante, co-requérante ou de la société-mère.</t>
  </si>
  <si>
    <t>Total Producteur/Productrice</t>
  </si>
  <si>
    <t>Total Préparation de la présentation</t>
  </si>
  <si>
    <t>Si la personne au poste 04.05 est actionnaire de la compagnie requérante, co-requérante ou de la société-mère, son salaire en tant que gestionnaire ou chef de projet doit etre déplacé à la ligne 01.05 ci-dessus.</t>
  </si>
  <si>
    <t>Concepteur/Conceptrice (designer)</t>
  </si>
  <si>
    <t>Concepteur/Conceptrice interactif ou de jeu</t>
  </si>
  <si>
    <t>Concepteur/Conceptrice graphique</t>
  </si>
  <si>
    <t>Animateur/animatrice 2D</t>
  </si>
  <si>
    <t>Animateur/animatrice 3D</t>
  </si>
  <si>
    <t>05.30</t>
  </si>
  <si>
    <t>Infographiste</t>
  </si>
  <si>
    <t>Concepteur/Conceptrice du scénario-maquette</t>
  </si>
  <si>
    <t>Illustrateur/Illustratrice</t>
  </si>
  <si>
    <t>Assistant concepteur/Assistant conceptrice</t>
  </si>
  <si>
    <t>Autre (préciser)</t>
  </si>
  <si>
    <t>Programmeur principal/Programmeuse principal</t>
  </si>
  <si>
    <t>Intégrateur/Intégrateure du système</t>
  </si>
  <si>
    <t>06.25</t>
  </si>
  <si>
    <t>RéalisateurRéalisatrice</t>
  </si>
  <si>
    <t>Opérateur/Opératrice de la caméra</t>
  </si>
  <si>
    <t>Preneur/preneuse de son</t>
  </si>
  <si>
    <t>Coordonnateur/Coordonnatrice</t>
  </si>
  <si>
    <t>Monteur/Monteuse</t>
  </si>
  <si>
    <t>Comédiens/Comédiennes - Figurants/Figurantes</t>
  </si>
  <si>
    <t xml:space="preserve">Autre (préciser) </t>
  </si>
  <si>
    <t>Comptabilité/tenue de livre - du projet seulement</t>
  </si>
  <si>
    <t>Total Main-d'oeuvre de l'administration</t>
  </si>
  <si>
    <t>Consultant/Consultante</t>
  </si>
  <si>
    <t>Recherchiste</t>
  </si>
  <si>
    <t>Scénariste</t>
  </si>
  <si>
    <t>Spécialiste du contenu</t>
  </si>
  <si>
    <t>Spécialiste de l'interface</t>
  </si>
  <si>
    <t>Total Autre main-d'oeuvre de l'exploitation</t>
  </si>
  <si>
    <t>L'équipement et les logiciels doivent être calculés au prorata de l'utilisation pour le projet ET amortis selon un amortissement linéraire ou dégressif.</t>
  </si>
  <si>
    <t>Total Matériel et fournitures</t>
  </si>
  <si>
    <t xml:space="preserve"> Dépenses autorisées pour un maximum d'un an après le lancement pour couvrir la première année d'exploitation.</t>
  </si>
  <si>
    <t>Les coûts dans cette section doivent être spécifiques au projet; les dépenses courantes de la compagnie doivent être indiquées à la section FRAIS D’ADMINISTRATION (ligne F )</t>
  </si>
  <si>
    <t>Assurances A (responsabilité civile générale)</t>
  </si>
  <si>
    <t>Note: Les dépenses identifiées dans le devis/coûts finaux du projet ne pourront être déduites des revenus d'exploitation.</t>
  </si>
  <si>
    <t>Aucun paiement de droits accepté pour la compagnie requérante, co-requérante ou la société-mère ou une personne apparentée.</t>
  </si>
  <si>
    <t>TOTAL "A" - PRODUCTEUR/PRODUCTRICE</t>
  </si>
  <si>
    <t>TOTAL "D" - EXPLOITATION, MISE EN MARCHÉ, PROMOTION, PUBLICITÉ</t>
  </si>
  <si>
    <t xml:space="preserve">Droits librairies </t>
  </si>
  <si>
    <t>Conseiller/Conseillère</t>
  </si>
  <si>
    <t>Autres droits (préciser)</t>
  </si>
  <si>
    <t>Main-d'oeuvre supplémentaire (préciser)</t>
  </si>
  <si>
    <t>Voix hors-champ (narrateurs/narratrices)</t>
  </si>
  <si>
    <t>Relations médias - Attaché/Attachée de presse</t>
  </si>
  <si>
    <t>Autre main-d'oeuvre</t>
  </si>
  <si>
    <t xml:space="preserve">Autre main-d'oeuvre </t>
  </si>
  <si>
    <t>Équipe éclairage/électrique</t>
  </si>
  <si>
    <t>Doublage/Traduction</t>
  </si>
  <si>
    <t>Location - Éclairage/Équipement électrique</t>
  </si>
  <si>
    <t xml:space="preserve">COÛTS DE DÉVELOPPEMENT/PROTOTYPAGE </t>
  </si>
  <si>
    <t>SECTION "A" - PRODUCTEUR/PRODUCTRICE</t>
  </si>
  <si>
    <t>Mise en marché et exploitation</t>
  </si>
  <si>
    <t>Promotion et Publicité</t>
  </si>
  <si>
    <t>TOTAL "D" - MISE EN MARCHÉ, EXPLOITATION, PROMOTION ET PUBLICITÉ</t>
  </si>
  <si>
    <t>Mise en marché et Exploitation</t>
  </si>
  <si>
    <t>Total Mise en marché et Exploitation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</si>
</sst>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80" formatCode="00"/>
    <numFmt numFmtId="181" formatCode="_-* #,##0_-;* \(#,##0\)_-;_-* &quot;-&quot;_-;_-@_-"/>
    <numFmt numFmtId="182" formatCode="00.00"/>
    <numFmt numFmtId="183" formatCode="[$-1009]mmmm\ d\,\ yyyy;@"/>
  </numFmts>
  <fonts count="1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sz val="8"/>
      <color indexed="10"/>
      <name val="Arial"/>
      <family val="2"/>
    </font>
    <font>
      <b/>
      <i/>
      <sz val="9"/>
      <name val="Arial"/>
      <family val="2"/>
    </font>
    <font>
      <b/>
      <sz val="10"/>
      <color indexed="10"/>
      <name val="Arial"/>
      <family val="2"/>
    </font>
    <font>
      <b/>
      <i/>
      <sz val="14"/>
      <name val="Arial"/>
      <family val="2"/>
    </font>
    <font>
      <sz val="9"/>
      <color indexed="81"/>
      <name val="Tahoma"/>
      <charset val="1"/>
    </font>
    <font>
      <b/>
      <sz val="8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5">
    <xf numFmtId="0" fontId="0" fillId="0" borderId="0" xfId="0"/>
    <xf numFmtId="0" fontId="2" fillId="0" borderId="0" xfId="0" applyFont="1" applyFill="1" applyAlignment="1">
      <alignment horizontal="left"/>
    </xf>
    <xf numFmtId="0" fontId="4" fillId="0" borderId="0" xfId="0" applyFont="1"/>
    <xf numFmtId="0" fontId="5" fillId="0" borderId="1" xfId="0" applyFont="1" applyFill="1" applyBorder="1" applyAlignment="1" applyProtection="1">
      <alignment horizontal="center" vertical="center"/>
    </xf>
    <xf numFmtId="3" fontId="5" fillId="0" borderId="1" xfId="0" applyNumberFormat="1" applyFont="1" applyFill="1" applyBorder="1" applyAlignment="1" applyProtection="1">
      <alignment horizontal="center" vertical="center"/>
    </xf>
    <xf numFmtId="3" fontId="6" fillId="0" borderId="1" xfId="0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/>
    <xf numFmtId="0" fontId="7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Border="1"/>
    <xf numFmtId="0" fontId="8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3" fontId="5" fillId="0" borderId="2" xfId="0" applyNumberFormat="1" applyFont="1" applyFill="1" applyBorder="1" applyAlignment="1" applyProtection="1">
      <alignment horizontal="center" vertical="center"/>
    </xf>
    <xf numFmtId="3" fontId="6" fillId="0" borderId="2" xfId="0" applyNumberFormat="1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3" fontId="5" fillId="0" borderId="3" xfId="0" applyNumberFormat="1" applyFont="1" applyFill="1" applyBorder="1" applyAlignment="1" applyProtection="1">
      <alignment horizontal="center" vertical="center"/>
    </xf>
    <xf numFmtId="3" fontId="6" fillId="0" borderId="3" xfId="0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3" fontId="5" fillId="0" borderId="4" xfId="0" applyNumberFormat="1" applyFont="1" applyFill="1" applyBorder="1" applyAlignment="1" applyProtection="1">
      <alignment horizontal="center" vertical="center"/>
    </xf>
    <xf numFmtId="3" fontId="6" fillId="0" borderId="4" xfId="0" applyNumberFormat="1" applyFont="1" applyFill="1" applyBorder="1" applyAlignment="1" applyProtection="1">
      <alignment horizontal="center" vertical="center"/>
    </xf>
    <xf numFmtId="2" fontId="9" fillId="2" borderId="1" xfId="0" applyNumberFormat="1" applyFont="1" applyFill="1" applyBorder="1" applyAlignment="1">
      <alignment horizontal="center"/>
    </xf>
    <xf numFmtId="0" fontId="9" fillId="2" borderId="1" xfId="0" applyFont="1" applyFill="1" applyBorder="1"/>
    <xf numFmtId="181" fontId="9" fillId="2" borderId="1" xfId="0" applyNumberFormat="1" applyFont="1" applyFill="1" applyBorder="1" applyAlignment="1" applyProtection="1">
      <alignment horizontal="center"/>
    </xf>
    <xf numFmtId="181" fontId="9" fillId="2" borderId="1" xfId="0" applyNumberFormat="1" applyFont="1" applyFill="1" applyBorder="1" applyAlignment="1" applyProtection="1">
      <alignment horizontal="center" wrapText="1"/>
    </xf>
    <xf numFmtId="181" fontId="6" fillId="2" borderId="1" xfId="0" applyNumberFormat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/>
    <xf numFmtId="0" fontId="4" fillId="0" borderId="0" xfId="0" applyFont="1" applyFill="1" applyBorder="1"/>
    <xf numFmtId="181" fontId="4" fillId="0" borderId="0" xfId="0" applyNumberFormat="1" applyFont="1" applyFill="1" applyBorder="1" applyAlignment="1" applyProtection="1">
      <alignment vertical="center"/>
    </xf>
    <xf numFmtId="181" fontId="4" fillId="0" borderId="0" xfId="0" applyNumberFormat="1" applyFont="1" applyFill="1" applyBorder="1" applyAlignment="1" applyProtection="1">
      <alignment horizontal="right" vertical="center"/>
    </xf>
    <xf numFmtId="2" fontId="4" fillId="0" borderId="0" xfId="0" applyNumberFormat="1" applyFont="1" applyFill="1" applyBorder="1" applyAlignment="1">
      <alignment horizontal="center"/>
    </xf>
    <xf numFmtId="180" fontId="9" fillId="0" borderId="1" xfId="0" applyNumberFormat="1" applyFont="1" applyFill="1" applyBorder="1" applyAlignment="1">
      <alignment horizontal="center"/>
    </xf>
    <xf numFmtId="0" fontId="10" fillId="0" borderId="0" xfId="0" applyFont="1" applyFill="1" applyBorder="1" applyAlignment="1" applyProtection="1">
      <alignment vertical="center"/>
    </xf>
    <xf numFmtId="182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81" fontId="4" fillId="3" borderId="1" xfId="0" applyNumberFormat="1" applyFont="1" applyFill="1" applyBorder="1" applyAlignment="1" applyProtection="1">
      <alignment vertical="center"/>
    </xf>
    <xf numFmtId="181" fontId="4" fillId="3" borderId="1" xfId="0" applyNumberFormat="1" applyFont="1" applyFill="1" applyBorder="1" applyAlignment="1" applyProtection="1">
      <alignment horizontal="center" vertical="center"/>
    </xf>
    <xf numFmtId="181" fontId="4" fillId="0" borderId="1" xfId="0" applyNumberFormat="1" applyFont="1" applyFill="1" applyBorder="1" applyAlignment="1" applyProtection="1">
      <alignment horizontal="right" vertical="center"/>
    </xf>
    <xf numFmtId="181" fontId="5" fillId="3" borderId="1" xfId="0" applyNumberFormat="1" applyFont="1" applyFill="1" applyBorder="1" applyAlignment="1" applyProtection="1">
      <alignment horizontal="center" wrapText="1"/>
      <protection locked="0"/>
    </xf>
    <xf numFmtId="0" fontId="9" fillId="0" borderId="1" xfId="0" applyFont="1" applyFill="1" applyBorder="1"/>
    <xf numFmtId="181" fontId="9" fillId="0" borderId="1" xfId="0" applyNumberFormat="1" applyFont="1" applyFill="1" applyBorder="1" applyAlignment="1" applyProtection="1">
      <alignment horizontal="right" vertical="center"/>
    </xf>
    <xf numFmtId="181" fontId="4" fillId="0" borderId="0" xfId="0" applyNumberFormat="1" applyFont="1" applyFill="1" applyBorder="1" applyAlignment="1" applyProtection="1">
      <alignment horizontal="center" vertical="center"/>
    </xf>
    <xf numFmtId="181" fontId="4" fillId="0" borderId="0" xfId="0" applyNumberFormat="1" applyFont="1" applyFill="1" applyBorder="1" applyProtection="1"/>
    <xf numFmtId="181" fontId="4" fillId="0" borderId="0" xfId="0" applyNumberFormat="1" applyFont="1" applyFill="1" applyBorder="1" applyAlignment="1" applyProtection="1">
      <alignment horizontal="right"/>
    </xf>
    <xf numFmtId="0" fontId="2" fillId="0" borderId="0" xfId="0" applyFont="1" applyFill="1" applyBorder="1" applyProtection="1"/>
    <xf numFmtId="2" fontId="4" fillId="0" borderId="1" xfId="0" applyNumberFormat="1" applyFont="1" applyFill="1" applyBorder="1" applyAlignment="1">
      <alignment horizontal="center"/>
    </xf>
    <xf numFmtId="181" fontId="4" fillId="0" borderId="0" xfId="0" applyNumberFormat="1" applyFont="1" applyFill="1" applyBorder="1"/>
    <xf numFmtId="181" fontId="4" fillId="0" borderId="0" xfId="0" applyNumberFormat="1" applyFont="1" applyFill="1" applyBorder="1" applyAlignment="1">
      <alignment horizontal="right"/>
    </xf>
    <xf numFmtId="2" fontId="9" fillId="0" borderId="1" xfId="0" applyNumberFormat="1" applyFont="1" applyFill="1" applyBorder="1" applyAlignment="1">
      <alignment horizontal="center"/>
    </xf>
    <xf numFmtId="181" fontId="4" fillId="3" borderId="1" xfId="0" applyNumberFormat="1" applyFont="1" applyFill="1" applyBorder="1" applyProtection="1"/>
    <xf numFmtId="181" fontId="4" fillId="0" borderId="1" xfId="0" applyNumberFormat="1" applyFont="1" applyFill="1" applyBorder="1" applyAlignment="1" applyProtection="1">
      <alignment horizontal="right"/>
    </xf>
    <xf numFmtId="2" fontId="4" fillId="0" borderId="0" xfId="0" applyNumberFormat="1" applyFont="1" applyFill="1" applyBorder="1"/>
    <xf numFmtId="0" fontId="4" fillId="0" borderId="0" xfId="0" applyFont="1" applyFill="1" applyBorder="1" applyAlignment="1">
      <alignment horizontal="left"/>
    </xf>
    <xf numFmtId="0" fontId="3" fillId="0" borderId="0" xfId="0" applyFont="1" applyAlignment="1">
      <alignment horizontal="left" indent="1"/>
    </xf>
    <xf numFmtId="0" fontId="3" fillId="0" borderId="0" xfId="0" applyFont="1"/>
    <xf numFmtId="49" fontId="12" fillId="0" borderId="0" xfId="0" applyNumberFormat="1" applyFont="1" applyFill="1" applyBorder="1" applyAlignment="1" applyProtection="1">
      <protection locked="0"/>
    </xf>
    <xf numFmtId="49" fontId="12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Border="1" applyAlignment="1">
      <alignment horizontal="left"/>
    </xf>
    <xf numFmtId="181" fontId="4" fillId="0" borderId="1" xfId="0" applyNumberFormat="1" applyFont="1" applyFill="1" applyBorder="1" applyProtection="1"/>
    <xf numFmtId="3" fontId="5" fillId="0" borderId="0" xfId="0" applyNumberFormat="1" applyFont="1" applyFill="1" applyBorder="1" applyAlignment="1" applyProtection="1">
      <alignment horizontal="center" vertical="center"/>
    </xf>
    <xf numFmtId="181" fontId="9" fillId="0" borderId="0" xfId="0" applyNumberFormat="1" applyFont="1" applyFill="1" applyBorder="1" applyAlignment="1" applyProtection="1">
      <alignment horizontal="center"/>
    </xf>
    <xf numFmtId="181" fontId="9" fillId="0" borderId="0" xfId="0" applyNumberFormat="1" applyFont="1" applyFill="1" applyBorder="1" applyAlignment="1" applyProtection="1">
      <alignment horizontal="right" vertical="center"/>
    </xf>
    <xf numFmtId="0" fontId="4" fillId="0" borderId="5" xfId="0" applyFont="1" applyFill="1" applyBorder="1"/>
    <xf numFmtId="0" fontId="9" fillId="0" borderId="5" xfId="0" applyFont="1" applyFill="1" applyBorder="1"/>
    <xf numFmtId="181" fontId="4" fillId="3" borderId="2" xfId="0" applyNumberFormat="1" applyFont="1" applyFill="1" applyBorder="1" applyAlignment="1" applyProtection="1">
      <alignment horizontal="center" vertical="center"/>
    </xf>
    <xf numFmtId="181" fontId="9" fillId="0" borderId="2" xfId="0" applyNumberFormat="1" applyFont="1" applyFill="1" applyBorder="1" applyAlignment="1" applyProtection="1">
      <alignment horizontal="right" vertical="center"/>
    </xf>
    <xf numFmtId="181" fontId="4" fillId="0" borderId="2" xfId="0" applyNumberFormat="1" applyFont="1" applyFill="1" applyBorder="1" applyProtection="1"/>
    <xf numFmtId="181" fontId="4" fillId="3" borderId="2" xfId="0" applyNumberFormat="1" applyFont="1" applyFill="1" applyBorder="1" applyProtection="1"/>
    <xf numFmtId="0" fontId="2" fillId="0" borderId="0" xfId="0" applyFont="1"/>
    <xf numFmtId="0" fontId="10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6" xfId="0" applyFont="1" applyBorder="1" applyAlignment="1">
      <alignment horizontal="left"/>
    </xf>
    <xf numFmtId="0" fontId="4" fillId="0" borderId="7" xfId="0" applyFont="1" applyBorder="1"/>
    <xf numFmtId="0" fontId="4" fillId="0" borderId="0" xfId="0" applyFont="1" applyBorder="1"/>
    <xf numFmtId="2" fontId="9" fillId="2" borderId="8" xfId="0" applyNumberFormat="1" applyFont="1" applyFill="1" applyBorder="1" applyAlignment="1">
      <alignment horizontal="center"/>
    </xf>
    <xf numFmtId="0" fontId="9" fillId="2" borderId="8" xfId="0" applyFont="1" applyFill="1" applyBorder="1"/>
    <xf numFmtId="0" fontId="9" fillId="2" borderId="8" xfId="0" applyFont="1" applyFill="1" applyBorder="1" applyAlignment="1" applyProtection="1">
      <alignment horizontal="center"/>
    </xf>
    <xf numFmtId="0" fontId="13" fillId="0" borderId="0" xfId="0" applyFont="1" applyBorder="1" applyAlignment="1" applyProtection="1">
      <alignment vertical="center"/>
    </xf>
    <xf numFmtId="0" fontId="9" fillId="0" borderId="8" xfId="0" applyFont="1" applyFill="1" applyBorder="1" applyAlignment="1" applyProtection="1">
      <alignment horizontal="center" wrapText="1"/>
    </xf>
    <xf numFmtId="0" fontId="9" fillId="0" borderId="9" xfId="0" applyFont="1" applyFill="1" applyBorder="1" applyAlignment="1" applyProtection="1">
      <alignment horizontal="center" wrapText="1"/>
    </xf>
    <xf numFmtId="0" fontId="9" fillId="2" borderId="10" xfId="0" applyFont="1" applyFill="1" applyBorder="1" applyAlignment="1" applyProtection="1">
      <alignment horizontal="center" wrapText="1"/>
    </xf>
    <xf numFmtId="0" fontId="9" fillId="0" borderId="11" xfId="0" applyFont="1" applyFill="1" applyBorder="1" applyAlignment="1" applyProtection="1">
      <alignment horizontal="center" wrapText="1"/>
    </xf>
    <xf numFmtId="0" fontId="9" fillId="2" borderId="8" xfId="0" applyFont="1" applyFill="1" applyBorder="1" applyAlignment="1" applyProtection="1">
      <alignment horizontal="center" wrapText="1"/>
    </xf>
    <xf numFmtId="0" fontId="13" fillId="0" borderId="0" xfId="0" applyFont="1" applyBorder="1" applyProtection="1"/>
    <xf numFmtId="0" fontId="9" fillId="0" borderId="0" xfId="0" applyFont="1" applyBorder="1"/>
    <xf numFmtId="0" fontId="5" fillId="0" borderId="1" xfId="0" applyFont="1" applyFill="1" applyBorder="1"/>
    <xf numFmtId="0" fontId="6" fillId="0" borderId="1" xfId="0" applyFont="1" applyFill="1" applyBorder="1"/>
    <xf numFmtId="0" fontId="6" fillId="0" borderId="1" xfId="0" applyFont="1" applyFill="1" applyBorder="1" applyAlignment="1" applyProtection="1">
      <alignment horizontal="left" vertical="center"/>
    </xf>
    <xf numFmtId="181" fontId="9" fillId="2" borderId="12" xfId="0" applyNumberFormat="1" applyFont="1" applyFill="1" applyBorder="1" applyAlignment="1">
      <alignment horizontal="right"/>
    </xf>
    <xf numFmtId="181" fontId="9" fillId="0" borderId="12" xfId="0" applyNumberFormat="1" applyFont="1" applyFill="1" applyBorder="1" applyAlignment="1">
      <alignment horizontal="right"/>
    </xf>
    <xf numFmtId="181" fontId="9" fillId="0" borderId="13" xfId="0" applyNumberFormat="1" applyFont="1" applyFill="1" applyBorder="1" applyAlignment="1">
      <alignment horizontal="right"/>
    </xf>
    <xf numFmtId="181" fontId="9" fillId="2" borderId="14" xfId="0" applyNumberFormat="1" applyFont="1" applyFill="1" applyBorder="1" applyAlignment="1">
      <alignment horizontal="right"/>
    </xf>
    <xf numFmtId="181" fontId="9" fillId="0" borderId="11" xfId="0" applyNumberFormat="1" applyFont="1" applyFill="1" applyBorder="1" applyAlignment="1">
      <alignment horizontal="right"/>
    </xf>
    <xf numFmtId="0" fontId="4" fillId="0" borderId="0" xfId="0" applyFont="1" applyFill="1" applyBorder="1" applyAlignment="1"/>
    <xf numFmtId="0" fontId="9" fillId="0" borderId="0" xfId="0" applyFont="1" applyFill="1" applyBorder="1" applyAlignment="1"/>
    <xf numFmtId="0" fontId="4" fillId="0" borderId="0" xfId="0" applyFont="1" applyBorder="1" applyAlignment="1">
      <alignment horizontal="left"/>
    </xf>
    <xf numFmtId="181" fontId="9" fillId="2" borderId="1" xfId="0" applyNumberFormat="1" applyFont="1" applyFill="1" applyBorder="1" applyAlignment="1" applyProtection="1">
      <alignment horizontal="left" wrapText="1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wrapText="1"/>
    </xf>
    <xf numFmtId="0" fontId="2" fillId="0" borderId="0" xfId="0" applyFont="1" applyBorder="1"/>
    <xf numFmtId="2" fontId="10" fillId="0" borderId="15" xfId="0" applyNumberFormat="1" applyFont="1" applyFill="1" applyBorder="1" applyAlignment="1"/>
    <xf numFmtId="2" fontId="10" fillId="0" borderId="16" xfId="0" applyNumberFormat="1" applyFont="1" applyFill="1" applyBorder="1" applyAlignment="1"/>
    <xf numFmtId="181" fontId="10" fillId="0" borderId="17" xfId="0" applyNumberFormat="1" applyFont="1" applyFill="1" applyBorder="1" applyAlignment="1" applyProtection="1">
      <alignment horizontal="right" vertical="center"/>
    </xf>
    <xf numFmtId="181" fontId="9" fillId="0" borderId="16" xfId="0" applyNumberFormat="1" applyFont="1" applyFill="1" applyBorder="1" applyAlignment="1" applyProtection="1">
      <alignment horizontal="right" vertical="center"/>
    </xf>
    <xf numFmtId="181" fontId="9" fillId="0" borderId="18" xfId="0" applyNumberFormat="1" applyFont="1" applyFill="1" applyBorder="1" applyAlignment="1" applyProtection="1">
      <alignment horizontal="right" vertical="center"/>
    </xf>
    <xf numFmtId="181" fontId="10" fillId="0" borderId="19" xfId="0" applyNumberFormat="1" applyFont="1" applyFill="1" applyBorder="1" applyAlignment="1" applyProtection="1">
      <alignment horizontal="right" vertical="center"/>
    </xf>
    <xf numFmtId="181" fontId="5" fillId="4" borderId="10" xfId="0" applyNumberFormat="1" applyFont="1" applyFill="1" applyBorder="1" applyAlignment="1" applyProtection="1">
      <alignment vertical="center"/>
    </xf>
    <xf numFmtId="181" fontId="5" fillId="0" borderId="11" xfId="0" applyNumberFormat="1" applyFont="1" applyFill="1" applyBorder="1" applyAlignment="1" applyProtection="1">
      <alignment vertical="center"/>
    </xf>
    <xf numFmtId="181" fontId="6" fillId="4" borderId="10" xfId="0" applyNumberFormat="1" applyFont="1" applyFill="1" applyBorder="1" applyAlignment="1" applyProtection="1">
      <alignment horizontal="right" vertical="center"/>
    </xf>
    <xf numFmtId="181" fontId="6" fillId="0" borderId="11" xfId="0" applyNumberFormat="1" applyFont="1" applyFill="1" applyBorder="1" applyAlignment="1" applyProtection="1">
      <alignment horizontal="right" vertical="center"/>
    </xf>
    <xf numFmtId="181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/>
    </xf>
    <xf numFmtId="181" fontId="5" fillId="0" borderId="0" xfId="0" applyNumberFormat="1" applyFont="1" applyFill="1" applyBorder="1" applyAlignment="1" applyProtection="1">
      <alignment horizontal="right" vertical="center"/>
    </xf>
    <xf numFmtId="49" fontId="9" fillId="2" borderId="20" xfId="0" applyNumberFormat="1" applyFont="1" applyFill="1" applyBorder="1" applyAlignment="1" applyProtection="1">
      <alignment horizontal="center" wrapText="1"/>
    </xf>
    <xf numFmtId="0" fontId="4" fillId="0" borderId="0" xfId="0" applyFont="1" applyProtection="1"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0" xfId="0" applyFont="1" applyProtection="1"/>
    <xf numFmtId="49" fontId="9" fillId="0" borderId="0" xfId="0" applyNumberFormat="1" applyFont="1" applyFill="1" applyBorder="1" applyAlignment="1" applyProtection="1">
      <alignment horizontal="left"/>
    </xf>
    <xf numFmtId="0" fontId="9" fillId="0" borderId="0" xfId="0" applyFont="1" applyFill="1" applyBorder="1" applyProtection="1"/>
    <xf numFmtId="38" fontId="9" fillId="0" borderId="0" xfId="0" applyNumberFormat="1" applyFont="1" applyFill="1" applyBorder="1" applyProtection="1"/>
    <xf numFmtId="49" fontId="2" fillId="0" borderId="1" xfId="0" applyNumberFormat="1" applyFont="1" applyFill="1" applyBorder="1" applyAlignment="1" applyProtection="1">
      <alignment horizontal="center"/>
      <protection locked="0"/>
    </xf>
    <xf numFmtId="181" fontId="2" fillId="0" borderId="1" xfId="0" quotePrefix="1" applyNumberFormat="1" applyFont="1" applyFill="1" applyBorder="1" applyAlignment="1" applyProtection="1">
      <alignment horizontal="right" wrapText="1"/>
      <protection locked="0"/>
    </xf>
    <xf numFmtId="38" fontId="2" fillId="0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181" fontId="2" fillId="0" borderId="1" xfId="0" applyNumberFormat="1" applyFont="1" applyFill="1" applyBorder="1" applyProtection="1">
      <protection locked="0"/>
    </xf>
    <xf numFmtId="0" fontId="10" fillId="5" borderId="5" xfId="0" applyFont="1" applyFill="1" applyBorder="1" applyAlignment="1"/>
    <xf numFmtId="0" fontId="10" fillId="5" borderId="21" xfId="0" applyFont="1" applyFill="1" applyBorder="1" applyAlignment="1"/>
    <xf numFmtId="181" fontId="10" fillId="5" borderId="1" xfId="0" applyNumberFormat="1" applyFont="1" applyFill="1" applyBorder="1" applyAlignment="1">
      <alignment horizontal="right"/>
    </xf>
    <xf numFmtId="0" fontId="10" fillId="0" borderId="0" xfId="0" applyFont="1" applyFill="1" applyBorder="1" applyProtection="1"/>
    <xf numFmtId="0" fontId="2" fillId="0" borderId="0" xfId="0" applyFont="1" applyProtection="1"/>
    <xf numFmtId="38" fontId="10" fillId="0" borderId="0" xfId="0" applyNumberFormat="1" applyFont="1" applyFill="1" applyBorder="1" applyProtection="1"/>
    <xf numFmtId="0" fontId="9" fillId="2" borderId="22" xfId="0" applyFont="1" applyFill="1" applyBorder="1" applyAlignment="1" applyProtection="1">
      <alignment horizontal="left" vertical="center"/>
    </xf>
    <xf numFmtId="2" fontId="9" fillId="5" borderId="13" xfId="0" applyNumberFormat="1" applyFont="1" applyFill="1" applyBorder="1" applyAlignment="1">
      <alignment horizontal="center"/>
    </xf>
    <xf numFmtId="10" fontId="10" fillId="5" borderId="1" xfId="1" applyNumberFormat="1" applyFont="1" applyFill="1" applyBorder="1"/>
    <xf numFmtId="0" fontId="10" fillId="0" borderId="0" xfId="0" applyFont="1" applyAlignment="1" applyProtection="1">
      <alignment horizontal="right"/>
    </xf>
    <xf numFmtId="0" fontId="4" fillId="0" borderId="0" xfId="0" applyFont="1" applyFill="1" applyBorder="1" applyProtection="1"/>
    <xf numFmtId="0" fontId="4" fillId="0" borderId="7" xfId="0" applyFont="1" applyBorder="1" applyProtection="1"/>
    <xf numFmtId="0" fontId="4" fillId="0" borderId="0" xfId="0" applyFont="1" applyBorder="1" applyProtection="1"/>
    <xf numFmtId="2" fontId="9" fillId="2" borderId="8" xfId="0" applyNumberFormat="1" applyFont="1" applyFill="1" applyBorder="1" applyAlignment="1" applyProtection="1">
      <alignment horizontal="center"/>
    </xf>
    <xf numFmtId="0" fontId="9" fillId="2" borderId="8" xfId="0" applyFont="1" applyFill="1" applyBorder="1" applyProtection="1"/>
    <xf numFmtId="49" fontId="9" fillId="2" borderId="1" xfId="0" applyNumberFormat="1" applyFont="1" applyFill="1" applyBorder="1" applyAlignment="1" applyProtection="1">
      <alignment horizontal="center" wrapText="1"/>
    </xf>
    <xf numFmtId="49" fontId="9" fillId="2" borderId="5" xfId="0" applyNumberFormat="1" applyFont="1" applyFill="1" applyBorder="1" applyAlignment="1" applyProtection="1">
      <alignment horizontal="center" wrapText="1"/>
    </xf>
    <xf numFmtId="49" fontId="9" fillId="2" borderId="10" xfId="0" applyNumberFormat="1" applyFont="1" applyFill="1" applyBorder="1" applyAlignment="1" applyProtection="1">
      <alignment horizontal="center" wrapText="1"/>
    </xf>
    <xf numFmtId="0" fontId="9" fillId="0" borderId="0" xfId="0" applyFont="1" applyBorder="1" applyProtection="1"/>
    <xf numFmtId="180" fontId="5" fillId="0" borderId="1" xfId="0" applyNumberFormat="1" applyFont="1" applyFill="1" applyBorder="1" applyAlignment="1" applyProtection="1">
      <alignment horizontal="center"/>
    </xf>
    <xf numFmtId="0" fontId="5" fillId="0" borderId="0" xfId="0" applyFont="1" applyBorder="1" applyProtection="1"/>
    <xf numFmtId="181" fontId="5" fillId="0" borderId="1" xfId="0" applyNumberFormat="1" applyFont="1" applyFill="1" applyBorder="1" applyAlignment="1" applyProtection="1">
      <alignment horizontal="right"/>
    </xf>
    <xf numFmtId="181" fontId="5" fillId="0" borderId="23" xfId="0" applyNumberFormat="1" applyFont="1" applyFill="1" applyBorder="1" applyAlignment="1" applyProtection="1">
      <alignment horizontal="right"/>
    </xf>
    <xf numFmtId="180" fontId="6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Protection="1"/>
    <xf numFmtId="181" fontId="6" fillId="0" borderId="1" xfId="0" applyNumberFormat="1" applyFont="1" applyFill="1" applyBorder="1" applyAlignment="1" applyProtection="1">
      <alignment horizontal="right"/>
    </xf>
    <xf numFmtId="181" fontId="6" fillId="0" borderId="23" xfId="0" applyNumberFormat="1" applyFont="1" applyFill="1" applyBorder="1" applyAlignment="1" applyProtection="1">
      <alignment horizontal="right"/>
    </xf>
    <xf numFmtId="180" fontId="5" fillId="0" borderId="0" xfId="0" applyNumberFormat="1" applyFont="1" applyFill="1" applyBorder="1" applyAlignment="1" applyProtection="1">
      <alignment horizontal="center"/>
    </xf>
    <xf numFmtId="181" fontId="5" fillId="0" borderId="1" xfId="0" applyNumberFormat="1" applyFont="1" applyBorder="1" applyAlignment="1" applyProtection="1">
      <alignment horizontal="right"/>
    </xf>
    <xf numFmtId="181" fontId="5" fillId="0" borderId="23" xfId="0" applyNumberFormat="1" applyFont="1" applyBorder="1" applyAlignment="1" applyProtection="1">
      <alignment horizontal="right"/>
    </xf>
    <xf numFmtId="181" fontId="6" fillId="4" borderId="10" xfId="0" applyNumberFormat="1" applyFont="1" applyFill="1" applyBorder="1" applyProtection="1"/>
    <xf numFmtId="181" fontId="6" fillId="0" borderId="11" xfId="0" applyNumberFormat="1" applyFont="1" applyFill="1" applyBorder="1" applyProtection="1"/>
    <xf numFmtId="181" fontId="5" fillId="0" borderId="0" xfId="0" applyNumberFormat="1" applyFont="1" applyFill="1" applyBorder="1" applyProtection="1"/>
    <xf numFmtId="2" fontId="6" fillId="0" borderId="0" xfId="0" applyNumberFormat="1" applyFont="1" applyFill="1" applyBorder="1" applyAlignment="1" applyProtection="1">
      <alignment horizontal="center"/>
    </xf>
    <xf numFmtId="2" fontId="5" fillId="0" borderId="0" xfId="0" applyNumberFormat="1" applyFont="1" applyFill="1" applyBorder="1" applyAlignment="1" applyProtection="1">
      <alignment horizontal="center"/>
    </xf>
    <xf numFmtId="181" fontId="6" fillId="0" borderId="5" xfId="0" applyNumberFormat="1" applyFont="1" applyFill="1" applyBorder="1" applyAlignment="1" applyProtection="1">
      <alignment horizontal="right"/>
    </xf>
    <xf numFmtId="2" fontId="6" fillId="0" borderId="1" xfId="0" applyNumberFormat="1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/>
    <xf numFmtId="2" fontId="9" fillId="5" borderId="13" xfId="0" applyNumberFormat="1" applyFont="1" applyFill="1" applyBorder="1" applyAlignment="1" applyProtection="1">
      <alignment horizontal="center"/>
    </xf>
    <xf numFmtId="181" fontId="9" fillId="2" borderId="14" xfId="0" applyNumberFormat="1" applyFont="1" applyFill="1" applyBorder="1" applyAlignment="1" applyProtection="1">
      <alignment horizontal="right"/>
    </xf>
    <xf numFmtId="181" fontId="9" fillId="0" borderId="11" xfId="0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/>
    <xf numFmtId="0" fontId="9" fillId="0" borderId="0" xfId="0" applyFont="1" applyFill="1" applyBorder="1" applyAlignment="1" applyProtection="1"/>
    <xf numFmtId="181" fontId="2" fillId="0" borderId="1" xfId="0" applyNumberFormat="1" applyFont="1" applyFill="1" applyBorder="1" applyAlignment="1" applyProtection="1">
      <alignment horizontal="right"/>
      <protection locked="0"/>
    </xf>
    <xf numFmtId="10" fontId="2" fillId="0" borderId="1" xfId="1" applyNumberFormat="1" applyFont="1" applyFill="1" applyBorder="1" applyProtection="1">
      <protection locked="0"/>
    </xf>
    <xf numFmtId="181" fontId="10" fillId="0" borderId="1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Border="1" applyAlignment="1" applyProtection="1">
      <alignment horizontal="left"/>
    </xf>
    <xf numFmtId="181" fontId="5" fillId="0" borderId="5" xfId="0" applyNumberFormat="1" applyFont="1" applyFill="1" applyBorder="1" applyAlignment="1" applyProtection="1">
      <alignment horizontal="right"/>
    </xf>
    <xf numFmtId="181" fontId="5" fillId="0" borderId="5" xfId="0" applyNumberFormat="1" applyFont="1" applyBorder="1" applyAlignment="1" applyProtection="1">
      <alignment horizontal="right"/>
    </xf>
    <xf numFmtId="0" fontId="5" fillId="0" borderId="24" xfId="0" applyFont="1" applyBorder="1" applyProtection="1"/>
    <xf numFmtId="0" fontId="3" fillId="0" borderId="24" xfId="0" applyFont="1" applyFill="1" applyBorder="1" applyAlignment="1" applyProtection="1"/>
    <xf numFmtId="0" fontId="9" fillId="2" borderId="9" xfId="0" applyFont="1" applyFill="1" applyBorder="1" applyAlignment="1" applyProtection="1">
      <alignment horizontal="center"/>
    </xf>
    <xf numFmtId="181" fontId="5" fillId="4" borderId="5" xfId="0" applyNumberFormat="1" applyFont="1" applyFill="1" applyBorder="1" applyAlignment="1" applyProtection="1">
      <alignment vertical="center"/>
    </xf>
    <xf numFmtId="181" fontId="6" fillId="4" borderId="5" xfId="0" applyNumberFormat="1" applyFont="1" applyFill="1" applyBorder="1" applyAlignment="1" applyProtection="1">
      <alignment horizontal="right" vertical="center"/>
    </xf>
    <xf numFmtId="181" fontId="6" fillId="4" borderId="5" xfId="0" applyNumberFormat="1" applyFont="1" applyFill="1" applyBorder="1" applyProtection="1"/>
    <xf numFmtId="181" fontId="9" fillId="2" borderId="13" xfId="0" applyNumberFormat="1" applyFont="1" applyFill="1" applyBorder="1" applyAlignment="1" applyProtection="1">
      <alignment horizontal="right"/>
    </xf>
    <xf numFmtId="181" fontId="5" fillId="0" borderId="24" xfId="0" applyNumberFormat="1" applyFont="1" applyFill="1" applyBorder="1" applyAlignment="1" applyProtection="1">
      <alignment horizontal="left" vertical="center"/>
    </xf>
    <xf numFmtId="181" fontId="5" fillId="0" borderId="24" xfId="0" applyNumberFormat="1" applyFont="1" applyFill="1" applyBorder="1" applyProtection="1"/>
    <xf numFmtId="181" fontId="5" fillId="0" borderId="24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horizontal="right" vertical="center"/>
    </xf>
    <xf numFmtId="49" fontId="11" fillId="0" borderId="0" xfId="0" applyNumberFormat="1" applyFont="1" applyFill="1" applyBorder="1" applyAlignment="1">
      <alignment horizontal="center" vertical="center"/>
    </xf>
    <xf numFmtId="181" fontId="6" fillId="0" borderId="0" xfId="0" applyNumberFormat="1" applyFont="1" applyFill="1" applyBorder="1" applyAlignment="1" applyProtection="1">
      <alignment horizontal="center" wrapText="1"/>
      <protection locked="0"/>
    </xf>
    <xf numFmtId="0" fontId="14" fillId="0" borderId="0" xfId="0" applyFont="1" applyFill="1" applyBorder="1" applyAlignment="1"/>
    <xf numFmtId="181" fontId="6" fillId="4" borderId="1" xfId="0" applyNumberFormat="1" applyFont="1" applyFill="1" applyBorder="1" applyProtection="1"/>
    <xf numFmtId="181" fontId="6" fillId="4" borderId="20" xfId="0" applyNumberFormat="1" applyFont="1" applyFill="1" applyBorder="1" applyProtection="1"/>
    <xf numFmtId="0" fontId="9" fillId="0" borderId="24" xfId="0" applyFont="1" applyBorder="1" applyProtection="1"/>
    <xf numFmtId="181" fontId="9" fillId="2" borderId="1" xfId="0" applyNumberFormat="1" applyFont="1" applyFill="1" applyBorder="1" applyProtection="1"/>
    <xf numFmtId="181" fontId="9" fillId="2" borderId="5" xfId="0" applyNumberFormat="1" applyFont="1" applyFill="1" applyBorder="1" applyProtection="1"/>
    <xf numFmtId="181" fontId="9" fillId="2" borderId="23" xfId="0" applyNumberFormat="1" applyFont="1" applyFill="1" applyBorder="1" applyProtection="1"/>
    <xf numFmtId="180" fontId="5" fillId="0" borderId="1" xfId="0" applyNumberFormat="1" applyFont="1" applyFill="1" applyBorder="1" applyAlignment="1">
      <alignment horizontal="center"/>
    </xf>
    <xf numFmtId="181" fontId="5" fillId="4" borderId="1" xfId="0" applyNumberFormat="1" applyFont="1" applyFill="1" applyBorder="1" applyAlignment="1" applyProtection="1">
      <alignment vertical="center"/>
    </xf>
    <xf numFmtId="0" fontId="5" fillId="0" borderId="0" xfId="0" applyFont="1" applyBorder="1"/>
    <xf numFmtId="181" fontId="5" fillId="0" borderId="1" xfId="0" applyNumberFormat="1" applyFont="1" applyFill="1" applyBorder="1" applyAlignment="1" applyProtection="1">
      <alignment vertical="center"/>
    </xf>
    <xf numFmtId="181" fontId="5" fillId="0" borderId="5" xfId="0" applyNumberFormat="1" applyFont="1" applyFill="1" applyBorder="1" applyAlignment="1" applyProtection="1">
      <alignment vertical="center"/>
    </xf>
    <xf numFmtId="180" fontId="6" fillId="0" borderId="0" xfId="0" applyNumberFormat="1" applyFont="1" applyFill="1" applyBorder="1" applyAlignment="1">
      <alignment horizontal="center"/>
    </xf>
    <xf numFmtId="181" fontId="6" fillId="4" borderId="1" xfId="0" applyNumberFormat="1" applyFont="1" applyFill="1" applyBorder="1" applyAlignment="1" applyProtection="1">
      <alignment horizontal="right" vertical="center"/>
    </xf>
    <xf numFmtId="0" fontId="6" fillId="0" borderId="0" xfId="0" applyFont="1" applyBorder="1"/>
    <xf numFmtId="181" fontId="6" fillId="0" borderId="1" xfId="0" applyNumberFormat="1" applyFont="1" applyFill="1" applyBorder="1" applyAlignment="1" applyProtection="1">
      <alignment horizontal="right" vertical="center"/>
    </xf>
    <xf numFmtId="181" fontId="6" fillId="0" borderId="5" xfId="0" applyNumberFormat="1" applyFont="1" applyFill="1" applyBorder="1" applyAlignment="1" applyProtection="1">
      <alignment horizontal="right" vertical="center"/>
    </xf>
    <xf numFmtId="180" fontId="5" fillId="0" borderId="0" xfId="0" applyNumberFormat="1" applyFont="1" applyFill="1" applyBorder="1" applyAlignment="1">
      <alignment horizontal="center"/>
    </xf>
    <xf numFmtId="181" fontId="6" fillId="4" borderId="1" xfId="0" applyNumberFormat="1" applyFont="1" applyFill="1" applyBorder="1"/>
    <xf numFmtId="181" fontId="6" fillId="0" borderId="1" xfId="0" applyNumberFormat="1" applyFont="1" applyFill="1" applyBorder="1"/>
    <xf numFmtId="181" fontId="6" fillId="0" borderId="5" xfId="0" applyNumberFormat="1" applyFont="1" applyFill="1" applyBorder="1"/>
    <xf numFmtId="181" fontId="6" fillId="4" borderId="10" xfId="0" applyNumberFormat="1" applyFont="1" applyFill="1" applyBorder="1"/>
    <xf numFmtId="181" fontId="6" fillId="0" borderId="11" xfId="0" applyNumberFormat="1" applyFont="1" applyFill="1" applyBorder="1"/>
    <xf numFmtId="181" fontId="5" fillId="0" borderId="0" xfId="0" applyNumberFormat="1" applyFont="1" applyFill="1" applyBorder="1"/>
    <xf numFmtId="181" fontId="5" fillId="0" borderId="24" xfId="0" applyNumberFormat="1" applyFont="1" applyFill="1" applyBorder="1"/>
    <xf numFmtId="181" fontId="6" fillId="4" borderId="20" xfId="0" applyNumberFormat="1" applyFont="1" applyFill="1" applyBorder="1" applyAlignment="1" applyProtection="1">
      <alignment horizontal="right" vertical="center"/>
    </xf>
    <xf numFmtId="2" fontId="6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6" xfId="0" applyFont="1" applyBorder="1" applyAlignment="1" applyProtection="1">
      <alignment horizontal="left"/>
    </xf>
    <xf numFmtId="2" fontId="2" fillId="5" borderId="5" xfId="0" applyNumberFormat="1" applyFont="1" applyFill="1" applyBorder="1"/>
    <xf numFmtId="0" fontId="10" fillId="2" borderId="2" xfId="0" applyFont="1" applyFill="1" applyBorder="1" applyAlignment="1">
      <alignment horizontal="left"/>
    </xf>
    <xf numFmtId="181" fontId="10" fillId="2" borderId="1" xfId="0" applyNumberFormat="1" applyFont="1" applyFill="1" applyBorder="1"/>
    <xf numFmtId="181" fontId="10" fillId="0" borderId="11" xfId="0" applyNumberFormat="1" applyFont="1" applyFill="1" applyBorder="1"/>
    <xf numFmtId="0" fontId="2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/>
    </xf>
    <xf numFmtId="0" fontId="6" fillId="0" borderId="0" xfId="0" applyFont="1" applyFill="1" applyBorder="1"/>
    <xf numFmtId="0" fontId="2" fillId="0" borderId="1" xfId="0" applyFont="1" applyFill="1" applyBorder="1" applyAlignment="1" applyProtection="1">
      <alignment wrapText="1"/>
      <protection locked="0"/>
    </xf>
    <xf numFmtId="181" fontId="4" fillId="5" borderId="1" xfId="0" applyNumberFormat="1" applyFont="1" applyFill="1" applyBorder="1" applyProtection="1"/>
    <xf numFmtId="181" fontId="4" fillId="5" borderId="2" xfId="0" applyNumberFormat="1" applyFont="1" applyFill="1" applyBorder="1" applyProtection="1"/>
    <xf numFmtId="181" fontId="4" fillId="5" borderId="1" xfId="0" applyNumberFormat="1" applyFont="1" applyFill="1" applyBorder="1" applyAlignment="1" applyProtection="1">
      <alignment horizontal="right"/>
    </xf>
    <xf numFmtId="0" fontId="1" fillId="0" borderId="7" xfId="0" applyFont="1" applyBorder="1" applyAlignment="1" applyProtection="1">
      <alignment horizontal="left"/>
      <protection locked="0"/>
    </xf>
    <xf numFmtId="0" fontId="2" fillId="0" borderId="7" xfId="0" applyFont="1" applyBorder="1" applyAlignment="1" applyProtection="1">
      <alignment horizontal="left"/>
      <protection locked="0"/>
    </xf>
    <xf numFmtId="0" fontId="2" fillId="0" borderId="21" xfId="0" applyFont="1" applyBorder="1" applyAlignment="1" applyProtection="1">
      <alignment horizontal="left"/>
      <protection locked="0"/>
    </xf>
    <xf numFmtId="0" fontId="2" fillId="0" borderId="21" xfId="0" applyFont="1" applyBorder="1" applyAlignment="1" applyProtection="1">
      <protection locked="0"/>
    </xf>
    <xf numFmtId="0" fontId="4" fillId="0" borderId="7" xfId="0" applyFont="1" applyBorder="1" applyAlignment="1" applyProtection="1">
      <alignment horizontal="center"/>
      <protection locked="0"/>
    </xf>
    <xf numFmtId="183" fontId="4" fillId="0" borderId="7" xfId="0" applyNumberFormat="1" applyFont="1" applyBorder="1" applyAlignment="1" applyProtection="1">
      <alignment horizontal="left"/>
      <protection locked="0"/>
    </xf>
    <xf numFmtId="0" fontId="2" fillId="0" borderId="7" xfId="0" applyFont="1" applyBorder="1" applyAlignment="1" applyProtection="1">
      <alignment horizontal="left"/>
    </xf>
    <xf numFmtId="0" fontId="2" fillId="0" borderId="21" xfId="0" applyFont="1" applyBorder="1" applyAlignment="1" applyProtection="1"/>
    <xf numFmtId="0" fontId="2" fillId="0" borderId="21" xfId="0" applyFont="1" applyBorder="1" applyAlignment="1" applyProtection="1">
      <alignment horizontal="left"/>
    </xf>
    <xf numFmtId="49" fontId="9" fillId="2" borderId="20" xfId="0" applyNumberFormat="1" applyFont="1" applyFill="1" applyBorder="1" applyAlignment="1" applyProtection="1">
      <alignment horizontal="center" wrapText="1"/>
    </xf>
    <xf numFmtId="49" fontId="9" fillId="2" borderId="28" xfId="0" applyNumberFormat="1" applyFont="1" applyFill="1" applyBorder="1" applyAlignment="1" applyProtection="1">
      <alignment horizontal="center" wrapText="1"/>
    </xf>
    <xf numFmtId="49" fontId="9" fillId="2" borderId="23" xfId="0" applyNumberFormat="1" applyFont="1" applyFill="1" applyBorder="1" applyAlignment="1" applyProtection="1">
      <alignment horizontal="center" wrapText="1"/>
    </xf>
    <xf numFmtId="183" fontId="4" fillId="0" borderId="7" xfId="0" applyNumberFormat="1" applyFont="1" applyBorder="1" applyAlignment="1" applyProtection="1">
      <alignment horizontal="left"/>
    </xf>
    <xf numFmtId="181" fontId="9" fillId="5" borderId="25" xfId="0" applyNumberFormat="1" applyFont="1" applyFill="1" applyBorder="1" applyAlignment="1" applyProtection="1">
      <alignment horizontal="center"/>
    </xf>
    <xf numFmtId="181" fontId="9" fillId="5" borderId="27" xfId="0" applyNumberFormat="1" applyFont="1" applyFill="1" applyBorder="1" applyAlignment="1" applyProtection="1">
      <alignment horizontal="center"/>
    </xf>
    <xf numFmtId="181" fontId="9" fillId="5" borderId="26" xfId="0" applyNumberFormat="1" applyFont="1" applyFill="1" applyBorder="1" applyAlignment="1" applyProtection="1">
      <alignment horizontal="center"/>
    </xf>
    <xf numFmtId="49" fontId="9" fillId="2" borderId="1" xfId="0" applyNumberFormat="1" applyFont="1" applyFill="1" applyBorder="1" applyAlignment="1" applyProtection="1">
      <alignment horizontal="center" wrapText="1"/>
    </xf>
    <xf numFmtId="49" fontId="9" fillId="2" borderId="5" xfId="0" applyNumberFormat="1" applyFont="1" applyFill="1" applyBorder="1" applyAlignment="1" applyProtection="1">
      <alignment horizontal="center" wrapText="1"/>
    </xf>
    <xf numFmtId="49" fontId="9" fillId="2" borderId="10" xfId="0" applyNumberFormat="1" applyFont="1" applyFill="1" applyBorder="1" applyAlignment="1" applyProtection="1">
      <alignment horizontal="center" wrapText="1"/>
    </xf>
    <xf numFmtId="181" fontId="9" fillId="5" borderId="22" xfId="0" applyNumberFormat="1" applyFont="1" applyFill="1" applyBorder="1" applyAlignment="1" applyProtection="1">
      <alignment horizontal="center"/>
    </xf>
    <xf numFmtId="181" fontId="9" fillId="5" borderId="14" xfId="0" applyNumberFormat="1" applyFont="1" applyFill="1" applyBorder="1" applyAlignment="1" applyProtection="1">
      <alignment horizontal="center"/>
    </xf>
    <xf numFmtId="0" fontId="6" fillId="0" borderId="3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 applyProtection="1">
      <alignment horizontal="center" vertical="center"/>
    </xf>
    <xf numFmtId="0" fontId="9" fillId="0" borderId="21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2" fontId="10" fillId="2" borderId="31" xfId="0" applyNumberFormat="1" applyFont="1" applyFill="1" applyBorder="1" applyAlignment="1">
      <alignment horizontal="left"/>
    </xf>
    <xf numFmtId="2" fontId="10" fillId="2" borderId="16" xfId="0" applyNumberFormat="1" applyFont="1" applyFill="1" applyBorder="1" applyAlignment="1">
      <alignment horizontal="left"/>
    </xf>
    <xf numFmtId="2" fontId="10" fillId="2" borderId="32" xfId="0" applyNumberFormat="1" applyFont="1" applyFill="1" applyBorder="1" applyAlignment="1">
      <alignment horizontal="left"/>
    </xf>
    <xf numFmtId="0" fontId="10" fillId="0" borderId="5" xfId="0" applyFont="1" applyFill="1" applyBorder="1" applyAlignment="1">
      <alignment horizontal="left"/>
    </xf>
    <xf numFmtId="0" fontId="10" fillId="0" borderId="21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33" xfId="0" applyFont="1" applyFill="1" applyBorder="1" applyAlignment="1" applyProtection="1">
      <alignment horizontal="center" vertical="center"/>
    </xf>
    <xf numFmtId="182" fontId="4" fillId="6" borderId="29" xfId="0" applyNumberFormat="1" applyFont="1" applyFill="1" applyBorder="1" applyAlignment="1">
      <alignment horizontal="left"/>
    </xf>
    <xf numFmtId="0" fontId="0" fillId="6" borderId="0" xfId="0" applyFill="1" applyAlignment="1">
      <alignment horizontal="left"/>
    </xf>
    <xf numFmtId="0" fontId="0" fillId="6" borderId="30" xfId="0" applyFill="1" applyBorder="1" applyAlignment="1">
      <alignment horizontal="left"/>
    </xf>
    <xf numFmtId="49" fontId="15" fillId="7" borderId="0" xfId="0" applyNumberFormat="1" applyFont="1" applyFill="1" applyBorder="1" applyAlignment="1">
      <alignment horizontal="center" vertical="center"/>
    </xf>
    <xf numFmtId="0" fontId="2" fillId="0" borderId="21" xfId="0" applyFont="1" applyBorder="1"/>
    <xf numFmtId="0" fontId="2" fillId="0" borderId="2" xfId="0" applyFont="1" applyBorder="1"/>
    <xf numFmtId="0" fontId="0" fillId="0" borderId="16" xfId="0" applyBorder="1"/>
    <xf numFmtId="0" fontId="0" fillId="0" borderId="32" xfId="0" applyBorder="1"/>
    <xf numFmtId="49" fontId="11" fillId="7" borderId="0" xfId="0" applyNumberFormat="1" applyFont="1" applyFill="1" applyBorder="1" applyAlignment="1">
      <alignment horizontal="center" vertical="center"/>
    </xf>
    <xf numFmtId="0" fontId="9" fillId="2" borderId="5" xfId="0" applyFont="1" applyFill="1" applyBorder="1" applyAlignment="1"/>
    <xf numFmtId="0" fontId="9" fillId="2" borderId="2" xfId="0" applyFont="1" applyFill="1" applyBorder="1" applyAlignment="1"/>
    <xf numFmtId="0" fontId="9" fillId="2" borderId="5" xfId="0" applyFont="1" applyFill="1" applyBorder="1" applyAlignment="1">
      <alignment wrapText="1"/>
    </xf>
    <xf numFmtId="0" fontId="9" fillId="2" borderId="2" xfId="0" applyFont="1" applyFill="1" applyBorder="1" applyAlignment="1">
      <alignment wrapText="1"/>
    </xf>
    <xf numFmtId="0" fontId="2" fillId="0" borderId="5" xfId="0" applyFont="1" applyFill="1" applyBorder="1" applyAlignment="1" applyProtection="1">
      <protection locked="0"/>
    </xf>
    <xf numFmtId="0" fontId="2" fillId="0" borderId="2" xfId="0" applyFont="1" applyFill="1" applyBorder="1" applyAlignment="1" applyProtection="1">
      <protection locked="0"/>
    </xf>
    <xf numFmtId="0" fontId="2" fillId="0" borderId="7" xfId="0" applyFont="1" applyBorder="1" applyAlignment="1">
      <alignment horizontal="left"/>
    </xf>
    <xf numFmtId="0" fontId="2" fillId="0" borderId="21" xfId="0" applyFont="1" applyBorder="1" applyAlignment="1"/>
    <xf numFmtId="0" fontId="2" fillId="0" borderId="21" xfId="0" applyFont="1" applyBorder="1" applyAlignment="1">
      <alignment horizontal="left"/>
    </xf>
    <xf numFmtId="0" fontId="10" fillId="5" borderId="5" xfId="0" applyFont="1" applyFill="1" applyBorder="1" applyAlignment="1">
      <alignment horizontal="left"/>
    </xf>
    <xf numFmtId="0" fontId="10" fillId="5" borderId="21" xfId="0" applyFont="1" applyFill="1" applyBorder="1" applyAlignment="1">
      <alignment horizontal="left"/>
    </xf>
    <xf numFmtId="0" fontId="10" fillId="5" borderId="2" xfId="0" applyFont="1" applyFill="1" applyBorder="1" applyAlignment="1">
      <alignment horizontal="left"/>
    </xf>
    <xf numFmtId="0" fontId="10" fillId="5" borderId="5" xfId="0" applyFont="1" applyFill="1" applyBorder="1" applyAlignment="1"/>
    <xf numFmtId="0" fontId="10" fillId="5" borderId="2" xfId="0" applyFont="1" applyFill="1" applyBorder="1" applyAlignment="1"/>
    <xf numFmtId="0" fontId="2" fillId="5" borderId="5" xfId="0" applyFont="1" applyFill="1" applyBorder="1" applyAlignment="1"/>
    <xf numFmtId="0" fontId="2" fillId="5" borderId="2" xfId="0" applyFont="1" applyFill="1" applyBorder="1" applyAlignment="1"/>
    <xf numFmtId="0" fontId="4" fillId="0" borderId="7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topLeftCell="A10" zoomScale="110" zoomScaleNormal="110" workbookViewId="0">
      <selection activeCell="C1" sqref="C1:F1"/>
    </sheetView>
  </sheetViews>
  <sheetFormatPr defaultRowHeight="12" x14ac:dyDescent="0.2"/>
  <cols>
    <col min="1" max="1" width="7.140625" style="75" customWidth="1"/>
    <col min="2" max="2" width="56" style="75" customWidth="1"/>
    <col min="3" max="3" width="11" style="75" customWidth="1"/>
    <col min="4" max="4" width="6.42578125" style="75" customWidth="1"/>
    <col min="5" max="5" width="11.28515625" style="75" customWidth="1"/>
    <col min="6" max="6" width="14" style="75" customWidth="1"/>
    <col min="7" max="7" width="14.42578125" style="75" customWidth="1"/>
    <col min="8" max="8" width="6.42578125" style="29" customWidth="1"/>
    <col min="9" max="9" width="11.85546875" style="75" customWidth="1"/>
    <col min="10" max="256" width="11.42578125" style="75" customWidth="1"/>
    <col min="257" max="16384" width="9.140625" style="75"/>
  </cols>
  <sheetData>
    <row r="1" spans="1:10" s="70" customFormat="1" ht="15.75" customHeight="1" x14ac:dyDescent="0.2">
      <c r="B1" s="71" t="s">
        <v>100</v>
      </c>
      <c r="C1" s="232"/>
      <c r="D1" s="233"/>
      <c r="E1" s="233"/>
      <c r="F1" s="233"/>
      <c r="H1" s="10"/>
    </row>
    <row r="2" spans="1:10" s="70" customFormat="1" ht="15.75" customHeight="1" x14ac:dyDescent="0.2">
      <c r="B2" s="71" t="s">
        <v>216</v>
      </c>
      <c r="C2" s="234"/>
      <c r="D2" s="234"/>
      <c r="E2" s="234"/>
      <c r="F2" s="235"/>
      <c r="H2" s="10"/>
    </row>
    <row r="3" spans="1:10" s="70" customFormat="1" ht="15.75" customHeight="1" x14ac:dyDescent="0.2">
      <c r="B3" s="71" t="s">
        <v>101</v>
      </c>
      <c r="C3" s="234"/>
      <c r="D3" s="234"/>
      <c r="E3" s="234"/>
      <c r="F3" s="235"/>
      <c r="H3" s="10"/>
    </row>
    <row r="4" spans="1:10" s="70" customFormat="1" ht="15.75" customHeight="1" x14ac:dyDescent="0.2">
      <c r="B4" s="71" t="s">
        <v>102</v>
      </c>
      <c r="C4" s="234"/>
      <c r="D4" s="234"/>
      <c r="E4" s="234"/>
      <c r="F4" s="234"/>
      <c r="H4" s="10"/>
    </row>
    <row r="5" spans="1:10" s="2" customFormat="1" ht="15.75" customHeight="1" x14ac:dyDescent="0.2">
      <c r="B5" s="72"/>
      <c r="C5" s="73"/>
      <c r="D5" s="73"/>
      <c r="E5" s="73"/>
      <c r="F5" s="73"/>
      <c r="H5" s="29"/>
    </row>
    <row r="6" spans="1:10" ht="15.75" customHeight="1" x14ac:dyDescent="0.2">
      <c r="A6" s="74"/>
      <c r="B6" s="74"/>
      <c r="C6" s="74"/>
      <c r="E6" s="74"/>
      <c r="F6" s="74"/>
      <c r="G6" s="74"/>
      <c r="I6" s="74"/>
    </row>
    <row r="7" spans="1:10" s="86" customFormat="1" ht="36" x14ac:dyDescent="0.2">
      <c r="A7" s="76" t="s">
        <v>103</v>
      </c>
      <c r="B7" s="77" t="s">
        <v>104</v>
      </c>
      <c r="C7" s="78" t="s">
        <v>105</v>
      </c>
      <c r="D7" s="79"/>
      <c r="E7" s="80" t="s">
        <v>106</v>
      </c>
      <c r="F7" s="81" t="s">
        <v>193</v>
      </c>
      <c r="G7" s="82" t="s">
        <v>123</v>
      </c>
      <c r="H7" s="83"/>
      <c r="I7" s="84" t="s">
        <v>133</v>
      </c>
      <c r="J7" s="85"/>
    </row>
    <row r="8" spans="1:10" ht="12" customHeight="1" x14ac:dyDescent="0.2">
      <c r="A8" s="197">
        <v>1</v>
      </c>
      <c r="B8" s="87" t="s">
        <v>245</v>
      </c>
      <c r="C8" s="198">
        <f>'Détail des coûts'!C10</f>
        <v>0</v>
      </c>
      <c r="D8" s="199"/>
      <c r="E8" s="200">
        <f>'Détail des coûts'!E10</f>
        <v>0</v>
      </c>
      <c r="F8" s="201">
        <f>'Détail des coûts'!F10</f>
        <v>0</v>
      </c>
      <c r="G8" s="108">
        <f>'Détail des coûts'!G10</f>
        <v>0</v>
      </c>
      <c r="H8" s="109"/>
      <c r="I8" s="200">
        <f>C8-G8</f>
        <v>0</v>
      </c>
    </row>
    <row r="9" spans="1:10" ht="12" customHeight="1" x14ac:dyDescent="0.2">
      <c r="A9" s="197">
        <v>2</v>
      </c>
      <c r="B9" s="87" t="s">
        <v>107</v>
      </c>
      <c r="C9" s="198">
        <f>'Détail des coûts'!C20</f>
        <v>0</v>
      </c>
      <c r="D9" s="199"/>
      <c r="E9" s="200">
        <f>'Détail des coûts'!E20</f>
        <v>0</v>
      </c>
      <c r="F9" s="201">
        <f>'Détail des coûts'!F20</f>
        <v>0</v>
      </c>
      <c r="G9" s="108">
        <f>'Détail des coûts'!G20</f>
        <v>0</v>
      </c>
      <c r="H9" s="109"/>
      <c r="I9" s="200">
        <f>C9-G9</f>
        <v>0</v>
      </c>
    </row>
    <row r="10" spans="1:10" ht="12" customHeight="1" x14ac:dyDescent="0.2">
      <c r="A10" s="197">
        <v>3</v>
      </c>
      <c r="B10" s="87" t="s">
        <v>108</v>
      </c>
      <c r="C10" s="198">
        <f>'Détail des coûts'!C28</f>
        <v>0</v>
      </c>
      <c r="D10" s="199"/>
      <c r="E10" s="200">
        <f>'Détail des coûts'!E28</f>
        <v>0</v>
      </c>
      <c r="F10" s="201">
        <f>'Détail des coûts'!F28</f>
        <v>0</v>
      </c>
      <c r="G10" s="108">
        <f>'Détail des coûts'!G28</f>
        <v>0</v>
      </c>
      <c r="H10" s="109"/>
      <c r="I10" s="200">
        <f>C10-G10</f>
        <v>0</v>
      </c>
    </row>
    <row r="11" spans="1:10" s="86" customFormat="1" ht="12" customHeight="1" x14ac:dyDescent="0.2">
      <c r="A11" s="202"/>
      <c r="B11" s="88" t="s">
        <v>306</v>
      </c>
      <c r="C11" s="203">
        <f>SUM(C8:C10)</f>
        <v>0</v>
      </c>
      <c r="D11" s="204"/>
      <c r="E11" s="205">
        <f>SUM(E8:E10)</f>
        <v>0</v>
      </c>
      <c r="F11" s="206">
        <f>SUM(F8:F10)</f>
        <v>0</v>
      </c>
      <c r="G11" s="110">
        <f>SUM(G8:G10)</f>
        <v>0</v>
      </c>
      <c r="H11" s="111"/>
      <c r="I11" s="205">
        <f>SUM(I8:I10)</f>
        <v>0</v>
      </c>
    </row>
    <row r="12" spans="1:10" ht="6" customHeight="1" x14ac:dyDescent="0.2">
      <c r="A12" s="207"/>
      <c r="B12" s="13"/>
      <c r="C12" s="112"/>
      <c r="D12" s="199"/>
      <c r="E12" s="112"/>
      <c r="F12" s="112"/>
      <c r="G12" s="183"/>
      <c r="H12" s="112"/>
      <c r="I12" s="112"/>
    </row>
    <row r="13" spans="1:10" ht="12" customHeight="1" x14ac:dyDescent="0.2">
      <c r="A13" s="197">
        <v>4</v>
      </c>
      <c r="B13" s="87" t="s">
        <v>246</v>
      </c>
      <c r="C13" s="198">
        <f>'Détail des coûts'!C43</f>
        <v>0</v>
      </c>
      <c r="D13" s="199"/>
      <c r="E13" s="200">
        <f>'Détail des coûts'!E43</f>
        <v>0</v>
      </c>
      <c r="F13" s="201">
        <f>'Détail des coûts'!F43</f>
        <v>0</v>
      </c>
      <c r="G13" s="108">
        <f>'Détail des coûts'!G43</f>
        <v>0</v>
      </c>
      <c r="H13" s="109"/>
      <c r="I13" s="200">
        <f t="shared" ref="I13:I19" si="0">C13-G13</f>
        <v>0</v>
      </c>
    </row>
    <row r="14" spans="1:10" ht="12" customHeight="1" x14ac:dyDescent="0.2">
      <c r="A14" s="197">
        <v>5</v>
      </c>
      <c r="B14" s="87" t="s">
        <v>109</v>
      </c>
      <c r="C14" s="198">
        <f>'Détail des coûts'!C57</f>
        <v>0</v>
      </c>
      <c r="D14" s="199"/>
      <c r="E14" s="200">
        <f>'Détail des coûts'!E57</f>
        <v>0</v>
      </c>
      <c r="F14" s="201">
        <f>'Détail des coûts'!F57</f>
        <v>0</v>
      </c>
      <c r="G14" s="108">
        <f>'Détail des coûts'!G57</f>
        <v>0</v>
      </c>
      <c r="H14" s="109"/>
      <c r="I14" s="200">
        <f t="shared" si="0"/>
        <v>0</v>
      </c>
    </row>
    <row r="15" spans="1:10" ht="12" customHeight="1" x14ac:dyDescent="0.2">
      <c r="A15" s="197">
        <v>6</v>
      </c>
      <c r="B15" s="87" t="s">
        <v>110</v>
      </c>
      <c r="C15" s="198">
        <f>'Détail des coûts'!C67</f>
        <v>0</v>
      </c>
      <c r="D15" s="199"/>
      <c r="E15" s="200">
        <f>'Détail des coûts'!E67</f>
        <v>0</v>
      </c>
      <c r="F15" s="201">
        <f>'Détail des coûts'!F67</f>
        <v>0</v>
      </c>
      <c r="G15" s="108">
        <f>'Détail des coûts'!G67</f>
        <v>0</v>
      </c>
      <c r="H15" s="109"/>
      <c r="I15" s="200">
        <f t="shared" si="0"/>
        <v>0</v>
      </c>
    </row>
    <row r="16" spans="1:10" ht="12" customHeight="1" x14ac:dyDescent="0.2">
      <c r="A16" s="197">
        <v>7</v>
      </c>
      <c r="B16" s="87" t="s">
        <v>111</v>
      </c>
      <c r="C16" s="198">
        <f>'Détail des coûts'!C79</f>
        <v>0</v>
      </c>
      <c r="D16" s="199"/>
      <c r="E16" s="200">
        <f>'Détail des coûts'!E79</f>
        <v>0</v>
      </c>
      <c r="F16" s="201">
        <f>'Détail des coûts'!F79</f>
        <v>0</v>
      </c>
      <c r="G16" s="108">
        <f>'Détail des coûts'!G79</f>
        <v>0</v>
      </c>
      <c r="H16" s="109"/>
      <c r="I16" s="200">
        <f t="shared" si="0"/>
        <v>0</v>
      </c>
    </row>
    <row r="17" spans="1:9" ht="12" customHeight="1" x14ac:dyDescent="0.2">
      <c r="A17" s="197">
        <v>8</v>
      </c>
      <c r="B17" s="87" t="s">
        <v>112</v>
      </c>
      <c r="C17" s="198">
        <f>'Détail des coûts'!C86</f>
        <v>0</v>
      </c>
      <c r="D17" s="199"/>
      <c r="E17" s="200">
        <f>'Détail des coûts'!E86</f>
        <v>0</v>
      </c>
      <c r="F17" s="201">
        <f>'Détail des coûts'!F86</f>
        <v>0</v>
      </c>
      <c r="G17" s="108">
        <f>'Détail des coûts'!G86</f>
        <v>0</v>
      </c>
      <c r="H17" s="109"/>
      <c r="I17" s="200">
        <f t="shared" si="0"/>
        <v>0</v>
      </c>
    </row>
    <row r="18" spans="1:9" ht="12" customHeight="1" x14ac:dyDescent="0.2">
      <c r="A18" s="197">
        <v>9</v>
      </c>
      <c r="B18" s="87" t="s">
        <v>113</v>
      </c>
      <c r="C18" s="198">
        <f>'Détail des coûts'!C92</f>
        <v>0</v>
      </c>
      <c r="D18" s="199"/>
      <c r="E18" s="200">
        <f>'Détail des coûts'!E92</f>
        <v>0</v>
      </c>
      <c r="F18" s="201">
        <f>'Détail des coûts'!F92</f>
        <v>0</v>
      </c>
      <c r="G18" s="108">
        <f>'Détail des coûts'!G92</f>
        <v>0</v>
      </c>
      <c r="H18" s="109"/>
      <c r="I18" s="200">
        <f t="shared" si="0"/>
        <v>0</v>
      </c>
    </row>
    <row r="19" spans="1:9" ht="12" customHeight="1" x14ac:dyDescent="0.2">
      <c r="A19" s="197">
        <v>10</v>
      </c>
      <c r="B19" s="87" t="s">
        <v>314</v>
      </c>
      <c r="C19" s="198">
        <f>'Détail des coûts'!C109</f>
        <v>0</v>
      </c>
      <c r="D19" s="199"/>
      <c r="E19" s="200">
        <f>'Détail des coûts'!E109</f>
        <v>0</v>
      </c>
      <c r="F19" s="201">
        <f>'Détail des coûts'!F109</f>
        <v>0</v>
      </c>
      <c r="G19" s="108">
        <f>'Détail des coûts'!G109</f>
        <v>0</v>
      </c>
      <c r="H19" s="109"/>
      <c r="I19" s="200">
        <f t="shared" si="0"/>
        <v>0</v>
      </c>
    </row>
    <row r="20" spans="1:9" s="86" customFormat="1" ht="12" customHeight="1" x14ac:dyDescent="0.2">
      <c r="A20" s="202"/>
      <c r="B20" s="89" t="s">
        <v>114</v>
      </c>
      <c r="C20" s="208">
        <f>SUM(C13:C19)</f>
        <v>0</v>
      </c>
      <c r="D20" s="204"/>
      <c r="E20" s="209">
        <f>SUM(E13:E19)</f>
        <v>0</v>
      </c>
      <c r="F20" s="210">
        <f>SUM(F13:F19)</f>
        <v>0</v>
      </c>
      <c r="G20" s="211">
        <f>SUM(G13:G19)</f>
        <v>0</v>
      </c>
      <c r="H20" s="212"/>
      <c r="I20" s="209">
        <f>SUM(I13:I19)</f>
        <v>0</v>
      </c>
    </row>
    <row r="21" spans="1:9" ht="6" customHeight="1" x14ac:dyDescent="0.2">
      <c r="A21" s="207"/>
      <c r="B21" s="113"/>
      <c r="C21" s="213"/>
      <c r="D21" s="199"/>
      <c r="E21" s="213"/>
      <c r="F21" s="213"/>
      <c r="G21" s="214"/>
      <c r="H21" s="213"/>
      <c r="I21" s="213"/>
    </row>
    <row r="22" spans="1:9" ht="12" customHeight="1" x14ac:dyDescent="0.2">
      <c r="A22" s="197">
        <v>11</v>
      </c>
      <c r="B22" s="87" t="s">
        <v>247</v>
      </c>
      <c r="C22" s="198">
        <f>'Détail des coûts'!C124</f>
        <v>0</v>
      </c>
      <c r="D22" s="199"/>
      <c r="E22" s="200">
        <f>'Détail des coûts'!E124</f>
        <v>0</v>
      </c>
      <c r="F22" s="201">
        <f>'Détail des coûts'!F124</f>
        <v>0</v>
      </c>
      <c r="G22" s="108">
        <f>'Détail des coûts'!G124</f>
        <v>0</v>
      </c>
      <c r="H22" s="109"/>
      <c r="I22" s="200">
        <f>C22-G22</f>
        <v>0</v>
      </c>
    </row>
    <row r="23" spans="1:9" ht="12" customHeight="1" x14ac:dyDescent="0.2">
      <c r="A23" s="197">
        <v>12</v>
      </c>
      <c r="B23" s="87" t="s">
        <v>115</v>
      </c>
      <c r="C23" s="198">
        <f>'Détail des coûts'!C140</f>
        <v>0</v>
      </c>
      <c r="D23" s="199"/>
      <c r="E23" s="200">
        <f>'Détail des coûts'!E140</f>
        <v>0</v>
      </c>
      <c r="F23" s="201">
        <f>'Détail des coûts'!F140</f>
        <v>0</v>
      </c>
      <c r="G23" s="108">
        <f>'Détail des coûts'!G140</f>
        <v>0</v>
      </c>
      <c r="H23" s="109"/>
      <c r="I23" s="200">
        <f>C23-G23</f>
        <v>0</v>
      </c>
    </row>
    <row r="24" spans="1:9" s="86" customFormat="1" ht="12" customHeight="1" x14ac:dyDescent="0.2">
      <c r="A24" s="202"/>
      <c r="B24" s="89" t="s">
        <v>116</v>
      </c>
      <c r="C24" s="203">
        <f>SUM(C22:C23)</f>
        <v>0</v>
      </c>
      <c r="D24" s="204"/>
      <c r="E24" s="205">
        <f>SUM(E22:E23)</f>
        <v>0</v>
      </c>
      <c r="F24" s="206">
        <f>SUM(F22:F23)</f>
        <v>0</v>
      </c>
      <c r="G24" s="110">
        <f>SUM(G22:G23)</f>
        <v>0</v>
      </c>
      <c r="H24" s="111"/>
      <c r="I24" s="205">
        <f>SUM(I22:I23)</f>
        <v>0</v>
      </c>
    </row>
    <row r="25" spans="1:9" ht="6" customHeight="1" x14ac:dyDescent="0.2">
      <c r="A25" s="207"/>
      <c r="B25" s="113"/>
      <c r="C25" s="112"/>
      <c r="D25" s="199"/>
      <c r="E25" s="112"/>
      <c r="F25" s="112"/>
      <c r="G25" s="183"/>
      <c r="H25" s="112"/>
      <c r="I25" s="112"/>
    </row>
    <row r="26" spans="1:9" s="86" customFormat="1" ht="12" customHeight="1" x14ac:dyDescent="0.2">
      <c r="A26" s="202"/>
      <c r="B26" s="89" t="s">
        <v>117</v>
      </c>
      <c r="C26" s="203">
        <f>C20+C24</f>
        <v>0</v>
      </c>
      <c r="D26" s="204"/>
      <c r="E26" s="203">
        <f>E20+E24</f>
        <v>0</v>
      </c>
      <c r="F26" s="215">
        <f>F20+F24</f>
        <v>0</v>
      </c>
      <c r="G26" s="110">
        <f>G20+G24</f>
        <v>0</v>
      </c>
      <c r="H26" s="111"/>
      <c r="I26" s="203">
        <f>I20+I24</f>
        <v>0</v>
      </c>
    </row>
    <row r="27" spans="1:9" ht="6" customHeight="1" x14ac:dyDescent="0.2">
      <c r="A27" s="207"/>
      <c r="B27" s="113"/>
      <c r="C27" s="112"/>
      <c r="D27" s="199"/>
      <c r="E27" s="112"/>
      <c r="F27" s="112"/>
      <c r="G27" s="183"/>
      <c r="H27" s="112"/>
      <c r="I27" s="112"/>
    </row>
    <row r="28" spans="1:9" ht="12" customHeight="1" x14ac:dyDescent="0.2">
      <c r="A28" s="197">
        <v>13</v>
      </c>
      <c r="B28" s="87" t="s">
        <v>321</v>
      </c>
      <c r="C28" s="198">
        <f>'Détail des coûts'!C153</f>
        <v>0</v>
      </c>
      <c r="D28" s="199"/>
      <c r="E28" s="200">
        <f>'Détail des coûts'!E153</f>
        <v>0</v>
      </c>
      <c r="F28" s="201">
        <f>'Détail des coûts'!F153</f>
        <v>0</v>
      </c>
      <c r="G28" s="108">
        <f>'Détail des coûts'!G153</f>
        <v>0</v>
      </c>
      <c r="H28" s="109"/>
      <c r="I28" s="200">
        <f>C28-G28</f>
        <v>0</v>
      </c>
    </row>
    <row r="29" spans="1:9" ht="12" customHeight="1" x14ac:dyDescent="0.2">
      <c r="A29" s="197">
        <v>14</v>
      </c>
      <c r="B29" s="87" t="s">
        <v>322</v>
      </c>
      <c r="C29" s="198">
        <f>'Détail des coûts'!C172</f>
        <v>0</v>
      </c>
      <c r="D29" s="199"/>
      <c r="E29" s="200">
        <f>'Détail des coûts'!E172</f>
        <v>0</v>
      </c>
      <c r="F29" s="201">
        <f>'Détail des coûts'!F172</f>
        <v>0</v>
      </c>
      <c r="G29" s="108">
        <f>'Détail des coûts'!G172</f>
        <v>0</v>
      </c>
      <c r="H29" s="109"/>
      <c r="I29" s="200">
        <f>C29-G29</f>
        <v>0</v>
      </c>
    </row>
    <row r="30" spans="1:9" s="86" customFormat="1" ht="12" customHeight="1" x14ac:dyDescent="0.2">
      <c r="A30" s="216"/>
      <c r="B30" s="89" t="s">
        <v>323</v>
      </c>
      <c r="C30" s="203">
        <f>SUM(C28:C29)</f>
        <v>0</v>
      </c>
      <c r="D30" s="204"/>
      <c r="E30" s="205">
        <f>SUM(E28:E29)</f>
        <v>0</v>
      </c>
      <c r="F30" s="206">
        <f>SUM(F28:F29)</f>
        <v>0</v>
      </c>
      <c r="G30" s="110">
        <f>SUM(G28:G29)</f>
        <v>0</v>
      </c>
      <c r="H30" s="111"/>
      <c r="I30" s="205">
        <f>SUM(I28:I29)</f>
        <v>0</v>
      </c>
    </row>
    <row r="31" spans="1:9" ht="6" customHeight="1" x14ac:dyDescent="0.2">
      <c r="A31" s="217"/>
      <c r="B31" s="113"/>
      <c r="C31" s="112"/>
      <c r="D31" s="199"/>
      <c r="E31" s="112"/>
      <c r="F31" s="112"/>
      <c r="G31" s="183"/>
      <c r="H31" s="112"/>
      <c r="I31" s="112"/>
    </row>
    <row r="32" spans="1:9" ht="12" customHeight="1" x14ac:dyDescent="0.2">
      <c r="A32" s="197">
        <v>15</v>
      </c>
      <c r="B32" s="87" t="s">
        <v>248</v>
      </c>
      <c r="C32" s="198">
        <f>'Détail des coûts'!C187</f>
        <v>0</v>
      </c>
      <c r="D32" s="199"/>
      <c r="E32" s="200">
        <f>'Détail des coûts'!E187</f>
        <v>0</v>
      </c>
      <c r="F32" s="201">
        <f>'Détail des coûts'!F187</f>
        <v>0</v>
      </c>
      <c r="G32" s="108">
        <f>'Détail des coûts'!G187</f>
        <v>0</v>
      </c>
      <c r="H32" s="109"/>
      <c r="I32" s="200">
        <f>C32-G32</f>
        <v>0</v>
      </c>
    </row>
    <row r="33" spans="1:9" ht="12" customHeight="1" x14ac:dyDescent="0.2">
      <c r="A33" s="216"/>
      <c r="B33" s="89" t="s">
        <v>118</v>
      </c>
      <c r="C33" s="203">
        <f>SUM(C32:C32)</f>
        <v>0</v>
      </c>
      <c r="D33" s="199"/>
      <c r="E33" s="205">
        <f>SUM(E32:E32)</f>
        <v>0</v>
      </c>
      <c r="F33" s="206">
        <f>SUM(F32:F32)</f>
        <v>0</v>
      </c>
      <c r="G33" s="110">
        <f>SUM(G32:G32)</f>
        <v>0</v>
      </c>
      <c r="H33" s="111"/>
      <c r="I33" s="205">
        <f>SUM(I32:I32)</f>
        <v>0</v>
      </c>
    </row>
    <row r="34" spans="1:9" ht="6" customHeight="1" x14ac:dyDescent="0.2">
      <c r="A34" s="217"/>
      <c r="B34" s="113"/>
      <c r="C34" s="112"/>
      <c r="D34" s="199"/>
      <c r="E34" s="112"/>
      <c r="F34" s="112"/>
      <c r="G34" s="183"/>
      <c r="H34" s="112"/>
      <c r="I34" s="112"/>
    </row>
    <row r="35" spans="1:9" s="86" customFormat="1" ht="12" customHeight="1" x14ac:dyDescent="0.2">
      <c r="A35" s="218" t="s">
        <v>0</v>
      </c>
      <c r="B35" s="88" t="s">
        <v>119</v>
      </c>
      <c r="C35" s="203">
        <f>'Détail des coûts'!C191</f>
        <v>0</v>
      </c>
      <c r="D35" s="204"/>
      <c r="E35" s="205">
        <f>'Détail des coûts'!E191</f>
        <v>0</v>
      </c>
      <c r="F35" s="206">
        <f>'Détail des coûts'!F191</f>
        <v>0</v>
      </c>
      <c r="G35" s="110">
        <f>'Détail des coûts'!G191</f>
        <v>0</v>
      </c>
      <c r="H35" s="111"/>
      <c r="I35" s="205">
        <f>C35-G35</f>
        <v>0</v>
      </c>
    </row>
    <row r="36" spans="1:9" ht="6" customHeight="1" x14ac:dyDescent="0.2">
      <c r="A36" s="217"/>
      <c r="B36" s="13"/>
      <c r="C36" s="114"/>
      <c r="D36" s="199"/>
      <c r="E36" s="114"/>
      <c r="F36" s="114"/>
      <c r="G36" s="185"/>
      <c r="H36" s="114"/>
      <c r="I36" s="114"/>
    </row>
    <row r="37" spans="1:9" s="86" customFormat="1" ht="12" customHeight="1" x14ac:dyDescent="0.2">
      <c r="A37" s="218" t="s">
        <v>98</v>
      </c>
      <c r="B37" s="88" t="s">
        <v>120</v>
      </c>
      <c r="C37" s="203">
        <f>'Détail des coûts'!C192</f>
        <v>0</v>
      </c>
      <c r="D37" s="204"/>
      <c r="E37" s="205">
        <f>'Détail des coûts'!E192</f>
        <v>0</v>
      </c>
      <c r="F37" s="206">
        <f>'Détail des coûts'!F192</f>
        <v>0</v>
      </c>
      <c r="G37" s="110">
        <f>'Détail des coûts'!G192</f>
        <v>0</v>
      </c>
      <c r="H37" s="111"/>
      <c r="I37" s="205">
        <f>C37-G37</f>
        <v>0</v>
      </c>
    </row>
    <row r="38" spans="1:9" ht="6" customHeight="1" x14ac:dyDescent="0.2">
      <c r="A38" s="217"/>
      <c r="B38" s="13"/>
      <c r="C38" s="114"/>
      <c r="D38" s="199"/>
      <c r="E38" s="114"/>
      <c r="F38" s="114"/>
      <c r="G38" s="185"/>
      <c r="H38" s="114"/>
      <c r="I38" s="114"/>
    </row>
    <row r="39" spans="1:9" s="86" customFormat="1" ht="12" customHeight="1" x14ac:dyDescent="0.2">
      <c r="A39" s="218" t="s">
        <v>7</v>
      </c>
      <c r="B39" s="88" t="s">
        <v>249</v>
      </c>
      <c r="C39" s="203">
        <f>'Détail des coûts'!C194</f>
        <v>0</v>
      </c>
      <c r="D39" s="204"/>
      <c r="E39" s="205">
        <f>'Détail des coûts'!E194</f>
        <v>0</v>
      </c>
      <c r="F39" s="206">
        <f>'Détail des coûts'!F194</f>
        <v>0</v>
      </c>
      <c r="G39" s="110">
        <f>'Détail des coûts'!G194</f>
        <v>0</v>
      </c>
      <c r="H39" s="111"/>
      <c r="I39" s="205">
        <f>C39-G39</f>
        <v>0</v>
      </c>
    </row>
    <row r="40" spans="1:9" ht="12" customHeight="1" x14ac:dyDescent="0.2">
      <c r="A40" s="217"/>
      <c r="B40" s="13"/>
      <c r="C40" s="114"/>
      <c r="D40" s="199"/>
      <c r="E40" s="114"/>
      <c r="F40" s="114"/>
      <c r="G40" s="185"/>
      <c r="H40" s="114"/>
      <c r="I40" s="114"/>
    </row>
    <row r="41" spans="1:9" s="86" customFormat="1" ht="12" customHeight="1" thickBot="1" x14ac:dyDescent="0.25">
      <c r="A41" s="134"/>
      <c r="B41" s="133" t="s">
        <v>1</v>
      </c>
      <c r="C41" s="90">
        <f>'Détail des coûts'!C197</f>
        <v>0</v>
      </c>
      <c r="E41" s="91">
        <f>'Détail des coûts'!E197</f>
        <v>0</v>
      </c>
      <c r="F41" s="92">
        <f>'Détail des coûts'!F197</f>
        <v>0</v>
      </c>
      <c r="G41" s="93">
        <f>'Détail des coûts'!G197</f>
        <v>0</v>
      </c>
      <c r="H41" s="94"/>
      <c r="I41" s="90">
        <f>I11+I20+I24+I30+I33+I35+I37+I39</f>
        <v>0</v>
      </c>
    </row>
    <row r="42" spans="1:9" ht="12" customHeight="1" thickTop="1" x14ac:dyDescent="0.2">
      <c r="B42" s="7"/>
      <c r="C42" s="7"/>
      <c r="D42" s="7"/>
      <c r="E42" s="7"/>
      <c r="F42" s="7"/>
      <c r="G42" s="7"/>
      <c r="H42" s="7"/>
      <c r="I42" s="7"/>
    </row>
    <row r="43" spans="1:9" s="2" customFormat="1" x14ac:dyDescent="0.2">
      <c r="A43" s="7"/>
      <c r="B43" s="29"/>
      <c r="C43" s="29"/>
      <c r="D43" s="29"/>
      <c r="E43" s="29"/>
      <c r="G43" s="29"/>
    </row>
    <row r="44" spans="1:9" x14ac:dyDescent="0.2">
      <c r="G44" s="29"/>
      <c r="H44" s="75"/>
    </row>
    <row r="45" spans="1:9" x14ac:dyDescent="0.2">
      <c r="G45" s="29"/>
      <c r="H45" s="75"/>
    </row>
    <row r="46" spans="1:9" s="2" customFormat="1" x14ac:dyDescent="0.2">
      <c r="F46" s="86"/>
    </row>
    <row r="47" spans="1:9" s="2" customFormat="1" ht="33" customHeight="1" x14ac:dyDescent="0.2">
      <c r="A47" s="236"/>
      <c r="B47" s="236"/>
      <c r="C47" s="236"/>
      <c r="D47" s="75"/>
      <c r="E47" s="237"/>
      <c r="F47" s="237"/>
    </row>
    <row r="48" spans="1:9" s="2" customFormat="1" x14ac:dyDescent="0.2">
      <c r="A48" s="75" t="s">
        <v>121</v>
      </c>
      <c r="B48" s="86"/>
      <c r="C48" s="86"/>
      <c r="D48" s="86"/>
      <c r="E48" s="75" t="s">
        <v>122</v>
      </c>
    </row>
    <row r="49" spans="1:9" s="2" customFormat="1" x14ac:dyDescent="0.2">
      <c r="A49" s="95"/>
      <c r="B49" s="95"/>
      <c r="C49" s="95"/>
      <c r="D49" s="95"/>
      <c r="E49" s="95"/>
      <c r="F49" s="95"/>
      <c r="G49" s="95"/>
      <c r="H49" s="95"/>
      <c r="I49" s="95"/>
    </row>
    <row r="50" spans="1:9" s="2" customFormat="1" x14ac:dyDescent="0.2">
      <c r="A50" s="95"/>
      <c r="B50" s="95"/>
      <c r="C50" s="95"/>
      <c r="D50" s="95"/>
      <c r="E50" s="95"/>
      <c r="F50" s="95"/>
      <c r="G50" s="95"/>
      <c r="H50" s="95"/>
      <c r="I50" s="95"/>
    </row>
    <row r="51" spans="1:9" s="2" customFormat="1" x14ac:dyDescent="0.2">
      <c r="A51" s="95"/>
      <c r="B51" s="95"/>
      <c r="C51" s="95"/>
      <c r="D51" s="95"/>
      <c r="E51" s="95"/>
      <c r="F51" s="95"/>
      <c r="G51" s="95"/>
      <c r="H51" s="95"/>
      <c r="I51" s="95"/>
    </row>
    <row r="52" spans="1:9" s="2" customFormat="1" x14ac:dyDescent="0.2">
      <c r="A52" s="95"/>
      <c r="B52" s="95"/>
      <c r="C52" s="95"/>
      <c r="D52" s="95"/>
      <c r="E52" s="95"/>
      <c r="F52" s="95"/>
      <c r="G52" s="95"/>
      <c r="H52" s="95"/>
      <c r="I52" s="95"/>
    </row>
    <row r="53" spans="1:9" s="2" customFormat="1" x14ac:dyDescent="0.2">
      <c r="A53" s="95"/>
      <c r="B53" s="95"/>
      <c r="C53" s="95"/>
      <c r="D53" s="95"/>
      <c r="E53" s="95"/>
      <c r="F53" s="95"/>
      <c r="G53" s="95"/>
      <c r="H53" s="95"/>
      <c r="I53" s="95"/>
    </row>
    <row r="54" spans="1:9" s="2" customFormat="1" ht="12.75" customHeight="1" x14ac:dyDescent="0.2">
      <c r="A54" s="96"/>
      <c r="B54" s="96"/>
      <c r="C54" s="96"/>
      <c r="D54" s="96"/>
      <c r="E54" s="96"/>
      <c r="F54" s="96"/>
      <c r="G54" s="96"/>
      <c r="H54" s="96"/>
      <c r="I54" s="96"/>
    </row>
    <row r="55" spans="1:9" s="2" customFormat="1" x14ac:dyDescent="0.2">
      <c r="H55" s="29"/>
    </row>
  </sheetData>
  <sheetProtection algorithmName="SHA-512" hashValue="2dLIXMpYJD8XS9eWlOWTlp3Z/x7ejdGSzmQJJAFAEs8wv/AMot0yBwWSvTahIhHhlni5db3x0jQ9+iHyEOzc8A==" saltValue="6uuGH3klbWHMq3xSkdUzhQ==" spinCount="100000" sheet="1" selectLockedCells="1"/>
  <mergeCells count="6">
    <mergeCell ref="C1:F1"/>
    <mergeCell ref="C2:F2"/>
    <mergeCell ref="C3:F3"/>
    <mergeCell ref="C4:F4"/>
    <mergeCell ref="A47:C47"/>
    <mergeCell ref="E47:F47"/>
  </mergeCells>
  <pageMargins left="0.55118110236220474" right="0.55118110236220474" top="1.1811023622047245" bottom="0.98425196850393704" header="0.51181102362204722" footer="0.51181102362204722"/>
  <pageSetup scale="74" orientation="landscape"/>
  <headerFooter alignWithMargins="0">
    <oddHeader>&amp;L&amp;G&amp;R&amp;"Arial,Gras"&amp;12VOLET EXPÉRIMENTAL
PRODUCTION
PHASE II : RAPPORT FINAL
DÉTAILLÉ DES COÛTS
&amp;A</oddHeader>
    <oddFooter>&amp;L&amp;8Fonds des médias du Canada - Volet Expérimental - Modèle de rapport de coûts de production - Version 1.3&amp;R&amp;9&amp;P de &amp;N</oddFooter>
  </headerFooter>
  <legacyDrawingHF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4"/>
  <sheetViews>
    <sheetView tabSelected="1" topLeftCell="A7" zoomScaleNormal="100" workbookViewId="0">
      <selection activeCell="A46" sqref="A46:C46"/>
    </sheetView>
  </sheetViews>
  <sheetFormatPr defaultRowHeight="12" x14ac:dyDescent="0.2"/>
  <cols>
    <col min="1" max="1" width="6.42578125" style="139" customWidth="1"/>
    <col min="2" max="2" width="49.7109375" style="139" customWidth="1"/>
    <col min="3" max="3" width="10" style="139" bestFit="1" customWidth="1"/>
    <col min="4" max="4" width="12" style="139" bestFit="1" customWidth="1"/>
    <col min="5" max="5" width="7.7109375" style="139" customWidth="1"/>
    <col min="6" max="7" width="10" style="139" customWidth="1"/>
    <col min="8" max="8" width="10" style="137" customWidth="1"/>
    <col min="9" max="11" width="10" style="139" customWidth="1"/>
    <col min="12" max="12" width="6" style="139" customWidth="1"/>
    <col min="13" max="14" width="10" style="139" customWidth="1"/>
    <col min="15" max="15" width="10" style="137" customWidth="1"/>
    <col min="16" max="16" width="10" style="139" customWidth="1"/>
    <col min="17" max="18" width="13.140625" style="139" bestFit="1" customWidth="1"/>
    <col min="19" max="19" width="10.140625" style="139" bestFit="1" customWidth="1"/>
    <col min="20" max="20" width="11.85546875" style="139" bestFit="1" customWidth="1"/>
    <col min="21" max="256" width="11.42578125" style="139" customWidth="1"/>
    <col min="257" max="16384" width="9.140625" style="139"/>
  </cols>
  <sheetData>
    <row r="1" spans="1:18" s="131" customFormat="1" ht="15.75" customHeight="1" x14ac:dyDescent="0.2">
      <c r="B1" s="71" t="s">
        <v>100</v>
      </c>
      <c r="C1" s="238" t="str">
        <f>IF('Page sommaire (protéger)'!C1:F1="","",'Page sommaire (protéger)'!C1:F1)</f>
        <v/>
      </c>
      <c r="D1" s="238"/>
      <c r="E1" s="238"/>
      <c r="F1" s="238"/>
      <c r="H1" s="46"/>
      <c r="O1" s="46"/>
    </row>
    <row r="2" spans="1:18" s="131" customFormat="1" ht="15.75" customHeight="1" x14ac:dyDescent="0.2">
      <c r="B2" s="71" t="s">
        <v>216</v>
      </c>
      <c r="C2" s="238" t="str">
        <f>IF('Page sommaire (protéger)'!C2:F2="","",'Page sommaire (protéger)'!C2:F2)</f>
        <v/>
      </c>
      <c r="D2" s="238"/>
      <c r="E2" s="238"/>
      <c r="F2" s="239"/>
      <c r="H2" s="46"/>
      <c r="O2" s="46"/>
    </row>
    <row r="3" spans="1:18" s="131" customFormat="1" ht="15.75" customHeight="1" x14ac:dyDescent="0.2">
      <c r="B3" s="71" t="s">
        <v>101</v>
      </c>
      <c r="C3" s="238" t="str">
        <f>IF('Page sommaire (protéger)'!C3:F3="","",'Page sommaire (protéger)'!C3:F3)</f>
        <v/>
      </c>
      <c r="D3" s="238"/>
      <c r="E3" s="238"/>
      <c r="F3" s="239"/>
      <c r="H3" s="46"/>
      <c r="O3" s="46"/>
    </row>
    <row r="4" spans="1:18" s="131" customFormat="1" ht="15.75" customHeight="1" x14ac:dyDescent="0.2">
      <c r="B4" s="71" t="s">
        <v>102</v>
      </c>
      <c r="C4" s="240" t="str">
        <f>IF('Page sommaire (protéger)'!C4:F4="","",'Page sommaire (protéger)'!C4:F4)</f>
        <v/>
      </c>
      <c r="D4" s="240"/>
      <c r="E4" s="240"/>
      <c r="F4" s="240"/>
      <c r="H4" s="46"/>
      <c r="O4" s="46"/>
    </row>
    <row r="5" spans="1:18" s="131" customFormat="1" ht="15.75" customHeight="1" x14ac:dyDescent="0.2">
      <c r="B5" s="136"/>
      <c r="C5" s="220"/>
      <c r="D5" s="220"/>
      <c r="E5" s="220"/>
      <c r="F5" s="173"/>
      <c r="H5" s="46"/>
      <c r="O5" s="46"/>
    </row>
    <row r="6" spans="1:18" ht="25.5" customHeight="1" x14ac:dyDescent="0.2">
      <c r="A6" s="138"/>
      <c r="B6" s="138"/>
      <c r="C6" s="138"/>
      <c r="D6" s="138"/>
      <c r="E6" s="137"/>
      <c r="F6" s="241" t="s">
        <v>128</v>
      </c>
      <c r="G6" s="242"/>
      <c r="H6" s="243"/>
      <c r="I6" s="242" t="s">
        <v>127</v>
      </c>
      <c r="J6" s="242"/>
      <c r="K6" s="250"/>
      <c r="M6" s="248" t="s">
        <v>129</v>
      </c>
      <c r="N6" s="249"/>
      <c r="O6" s="250" t="s">
        <v>130</v>
      </c>
      <c r="P6" s="248"/>
    </row>
    <row r="7" spans="1:18" s="145" customFormat="1" ht="27" customHeight="1" x14ac:dyDescent="0.2">
      <c r="A7" s="140" t="s">
        <v>103</v>
      </c>
      <c r="B7" s="141" t="s">
        <v>104</v>
      </c>
      <c r="C7" s="178" t="s">
        <v>105</v>
      </c>
      <c r="D7" s="82" t="s">
        <v>134</v>
      </c>
      <c r="E7" s="83"/>
      <c r="F7" s="142" t="s">
        <v>124</v>
      </c>
      <c r="G7" s="142" t="s">
        <v>125</v>
      </c>
      <c r="H7" s="143" t="s">
        <v>126</v>
      </c>
      <c r="I7" s="144" t="s">
        <v>124</v>
      </c>
      <c r="J7" s="142" t="s">
        <v>125</v>
      </c>
      <c r="K7" s="142" t="s">
        <v>126</v>
      </c>
      <c r="L7" s="79"/>
      <c r="M7" s="142" t="s">
        <v>131</v>
      </c>
      <c r="N7" s="115" t="s">
        <v>132</v>
      </c>
      <c r="O7" s="144" t="s">
        <v>131</v>
      </c>
      <c r="P7" s="142" t="s">
        <v>132</v>
      </c>
      <c r="Q7" s="79"/>
      <c r="R7" s="85"/>
    </row>
    <row r="8" spans="1:18" s="147" customFormat="1" ht="12" customHeight="1" x14ac:dyDescent="0.2">
      <c r="A8" s="146">
        <v>1</v>
      </c>
      <c r="B8" s="87" t="s">
        <v>245</v>
      </c>
      <c r="C8" s="179">
        <f>'Détail des coûts'!C10</f>
        <v>0</v>
      </c>
      <c r="D8" s="108">
        <f>'Détail des coûts'!G10</f>
        <v>0</v>
      </c>
      <c r="E8" s="109"/>
      <c r="F8" s="148">
        <f>'Détail des coûts'!AA10</f>
        <v>0</v>
      </c>
      <c r="G8" s="148">
        <f>'Détail des coûts'!AB10</f>
        <v>0</v>
      </c>
      <c r="H8" s="174">
        <f>'Détail des coûts'!AC10</f>
        <v>0</v>
      </c>
      <c r="I8" s="149">
        <f>'Détail des coûts'!AD10</f>
        <v>0</v>
      </c>
      <c r="J8" s="148">
        <f>'Détail des coûts'!AE10</f>
        <v>0</v>
      </c>
      <c r="K8" s="148">
        <f>'Détail des coûts'!AF10</f>
        <v>0</v>
      </c>
      <c r="M8" s="148">
        <f>'Détail des coûts'!AH10</f>
        <v>0</v>
      </c>
      <c r="N8" s="174">
        <f>'Détail des coûts'!AI10</f>
        <v>0</v>
      </c>
      <c r="O8" s="149">
        <f>'Détail des coûts'!AJ10</f>
        <v>0</v>
      </c>
      <c r="P8" s="148">
        <f>'Détail des coûts'!AK10</f>
        <v>0</v>
      </c>
    </row>
    <row r="9" spans="1:18" s="147" customFormat="1" ht="12" customHeight="1" x14ac:dyDescent="0.2">
      <c r="A9" s="146">
        <v>2</v>
      </c>
      <c r="B9" s="87" t="s">
        <v>107</v>
      </c>
      <c r="C9" s="179">
        <f>'Détail des coûts'!C20</f>
        <v>0</v>
      </c>
      <c r="D9" s="108">
        <f>'Détail des coûts'!G20</f>
        <v>0</v>
      </c>
      <c r="E9" s="109"/>
      <c r="F9" s="148">
        <f>'Détail des coûts'!AA20</f>
        <v>0</v>
      </c>
      <c r="G9" s="148">
        <f>'Détail des coûts'!AB20</f>
        <v>0</v>
      </c>
      <c r="H9" s="174">
        <f>'Détail des coûts'!AC20</f>
        <v>0</v>
      </c>
      <c r="I9" s="149">
        <f>'Détail des coûts'!AD20</f>
        <v>0</v>
      </c>
      <c r="J9" s="148">
        <f>'Détail des coûts'!AE20</f>
        <v>0</v>
      </c>
      <c r="K9" s="148">
        <f>'Détail des coûts'!AF20</f>
        <v>0</v>
      </c>
      <c r="M9" s="148">
        <f>'Détail des coûts'!AH20</f>
        <v>0</v>
      </c>
      <c r="N9" s="174">
        <f>'Détail des coûts'!AI20</f>
        <v>0</v>
      </c>
      <c r="O9" s="149">
        <f>'Détail des coûts'!AJ20</f>
        <v>0</v>
      </c>
      <c r="P9" s="148">
        <f>'Détail des coûts'!AK20</f>
        <v>0</v>
      </c>
    </row>
    <row r="10" spans="1:18" s="147" customFormat="1" ht="12" customHeight="1" x14ac:dyDescent="0.2">
      <c r="A10" s="146">
        <v>3</v>
      </c>
      <c r="B10" s="87" t="s">
        <v>108</v>
      </c>
      <c r="C10" s="179">
        <f>'Détail des coûts'!C28</f>
        <v>0</v>
      </c>
      <c r="D10" s="108">
        <f>'Détail des coûts'!G28</f>
        <v>0</v>
      </c>
      <c r="E10" s="109"/>
      <c r="F10" s="148">
        <f>'Détail des coûts'!AA28</f>
        <v>0</v>
      </c>
      <c r="G10" s="148">
        <f>'Détail des coûts'!AB28</f>
        <v>0</v>
      </c>
      <c r="H10" s="174">
        <f>'Détail des coûts'!AC28</f>
        <v>0</v>
      </c>
      <c r="I10" s="149">
        <f>'Détail des coûts'!AD28</f>
        <v>0</v>
      </c>
      <c r="J10" s="148">
        <f>'Détail des coûts'!AE28</f>
        <v>0</v>
      </c>
      <c r="K10" s="148">
        <f>'Détail des coûts'!AF28</f>
        <v>0</v>
      </c>
      <c r="M10" s="148">
        <f>'Détail des coûts'!AH28</f>
        <v>0</v>
      </c>
      <c r="N10" s="174">
        <f>'Détail des coûts'!AI28</f>
        <v>0</v>
      </c>
      <c r="O10" s="149">
        <f>'Détail des coûts'!AJ28</f>
        <v>0</v>
      </c>
      <c r="P10" s="148">
        <f>'Détail des coûts'!AK28</f>
        <v>0</v>
      </c>
    </row>
    <row r="11" spans="1:18" s="151" customFormat="1" ht="12" customHeight="1" x14ac:dyDescent="0.2">
      <c r="A11" s="150"/>
      <c r="B11" s="88" t="s">
        <v>306</v>
      </c>
      <c r="C11" s="180">
        <f>SUM(C8:C10)</f>
        <v>0</v>
      </c>
      <c r="D11" s="110">
        <f>SUM(D8:D10)</f>
        <v>0</v>
      </c>
      <c r="E11" s="111"/>
      <c r="F11" s="152">
        <f t="shared" ref="F11:K11" si="0">SUM(F8:F10)</f>
        <v>0</v>
      </c>
      <c r="G11" s="152">
        <f t="shared" si="0"/>
        <v>0</v>
      </c>
      <c r="H11" s="162">
        <f t="shared" si="0"/>
        <v>0</v>
      </c>
      <c r="I11" s="153">
        <f t="shared" si="0"/>
        <v>0</v>
      </c>
      <c r="J11" s="152">
        <f t="shared" si="0"/>
        <v>0</v>
      </c>
      <c r="K11" s="152">
        <f t="shared" si="0"/>
        <v>0</v>
      </c>
      <c r="M11" s="152">
        <f>SUM(M8:M10)</f>
        <v>0</v>
      </c>
      <c r="N11" s="162">
        <f>SUM(N8:N10)</f>
        <v>0</v>
      </c>
      <c r="O11" s="153">
        <f>SUM(O8:O10)</f>
        <v>0</v>
      </c>
      <c r="P11" s="152">
        <f>SUM(P8:P10)</f>
        <v>0</v>
      </c>
    </row>
    <row r="12" spans="1:18" s="147" customFormat="1" ht="6" customHeight="1" x14ac:dyDescent="0.2">
      <c r="A12" s="154"/>
      <c r="B12" s="13"/>
      <c r="C12" s="112"/>
      <c r="D12" s="183"/>
      <c r="E12" s="112"/>
      <c r="I12" s="176"/>
      <c r="O12" s="176"/>
    </row>
    <row r="13" spans="1:18" s="147" customFormat="1" ht="12" customHeight="1" x14ac:dyDescent="0.2">
      <c r="A13" s="146">
        <v>4</v>
      </c>
      <c r="B13" s="87" t="s">
        <v>250</v>
      </c>
      <c r="C13" s="179">
        <f>'Détail des coûts'!C43</f>
        <v>0</v>
      </c>
      <c r="D13" s="108">
        <f>'Détail des coûts'!G43</f>
        <v>0</v>
      </c>
      <c r="E13" s="109"/>
      <c r="F13" s="155">
        <f>'Détail des coûts'!AA43</f>
        <v>0</v>
      </c>
      <c r="G13" s="155">
        <f>'Détail des coûts'!AB43</f>
        <v>0</v>
      </c>
      <c r="H13" s="175">
        <f>'Détail des coûts'!AC43</f>
        <v>0</v>
      </c>
      <c r="I13" s="156">
        <f>'Détail des coûts'!AD43</f>
        <v>0</v>
      </c>
      <c r="J13" s="155">
        <f>'Détail des coûts'!AE43</f>
        <v>0</v>
      </c>
      <c r="K13" s="155">
        <f>'Détail des coûts'!AF43</f>
        <v>0</v>
      </c>
      <c r="M13" s="155">
        <f>'Détail des coûts'!AH43</f>
        <v>0</v>
      </c>
      <c r="N13" s="175">
        <f>'Détail des coûts'!AI43</f>
        <v>0</v>
      </c>
      <c r="O13" s="156">
        <f>'Détail des coûts'!AJ43</f>
        <v>0</v>
      </c>
      <c r="P13" s="155">
        <f>'Détail des coûts'!AK43</f>
        <v>0</v>
      </c>
    </row>
    <row r="14" spans="1:18" s="147" customFormat="1" ht="12" customHeight="1" x14ac:dyDescent="0.2">
      <c r="A14" s="146">
        <v>5</v>
      </c>
      <c r="B14" s="87" t="s">
        <v>109</v>
      </c>
      <c r="C14" s="179">
        <f>'Détail des coûts'!C57</f>
        <v>0</v>
      </c>
      <c r="D14" s="108">
        <f>'Détail des coûts'!G57</f>
        <v>0</v>
      </c>
      <c r="E14" s="109"/>
      <c r="F14" s="155">
        <f>'Détail des coûts'!AA57</f>
        <v>0</v>
      </c>
      <c r="G14" s="155">
        <f>'Détail des coûts'!AB57</f>
        <v>0</v>
      </c>
      <c r="H14" s="175">
        <f>'Détail des coûts'!AC57</f>
        <v>0</v>
      </c>
      <c r="I14" s="156">
        <f>'Détail des coûts'!AD57</f>
        <v>0</v>
      </c>
      <c r="J14" s="155">
        <f>'Détail des coûts'!AE57</f>
        <v>0</v>
      </c>
      <c r="K14" s="155">
        <f>'Détail des coûts'!AF57</f>
        <v>0</v>
      </c>
      <c r="M14" s="155">
        <f>'Détail des coûts'!AH57</f>
        <v>0</v>
      </c>
      <c r="N14" s="175">
        <f>'Détail des coûts'!AI57</f>
        <v>0</v>
      </c>
      <c r="O14" s="156">
        <f>'Détail des coûts'!AJ57</f>
        <v>0</v>
      </c>
      <c r="P14" s="155">
        <f>'Détail des coûts'!AK57</f>
        <v>0</v>
      </c>
    </row>
    <row r="15" spans="1:18" s="147" customFormat="1" ht="12" customHeight="1" x14ac:dyDescent="0.2">
      <c r="A15" s="146">
        <v>6</v>
      </c>
      <c r="B15" s="87" t="s">
        <v>110</v>
      </c>
      <c r="C15" s="179">
        <f>'Détail des coûts'!C67</f>
        <v>0</v>
      </c>
      <c r="D15" s="108">
        <f>'Détail des coûts'!G67</f>
        <v>0</v>
      </c>
      <c r="E15" s="109"/>
      <c r="F15" s="155">
        <f>'Détail des coûts'!AA67</f>
        <v>0</v>
      </c>
      <c r="G15" s="155">
        <f>'Détail des coûts'!AB67</f>
        <v>0</v>
      </c>
      <c r="H15" s="175">
        <f>'Détail des coûts'!AC67</f>
        <v>0</v>
      </c>
      <c r="I15" s="149">
        <f>'Détail des coûts'!AD67</f>
        <v>0</v>
      </c>
      <c r="J15" s="148">
        <f>'Détail des coûts'!AE67</f>
        <v>0</v>
      </c>
      <c r="K15" s="148">
        <f>'Détail des coûts'!AF67</f>
        <v>0</v>
      </c>
      <c r="M15" s="155">
        <f>'Détail des coûts'!AH67</f>
        <v>0</v>
      </c>
      <c r="N15" s="175">
        <f>'Détail des coûts'!AI67</f>
        <v>0</v>
      </c>
      <c r="O15" s="149">
        <f>'Détail des coûts'!AJ67</f>
        <v>0</v>
      </c>
      <c r="P15" s="148">
        <f>'Détail des coûts'!AK67</f>
        <v>0</v>
      </c>
    </row>
    <row r="16" spans="1:18" s="147" customFormat="1" ht="12" customHeight="1" x14ac:dyDescent="0.2">
      <c r="A16" s="146">
        <v>7</v>
      </c>
      <c r="B16" s="87" t="s">
        <v>111</v>
      </c>
      <c r="C16" s="179">
        <f>'Détail des coûts'!C79</f>
        <v>0</v>
      </c>
      <c r="D16" s="108">
        <f>'Détail des coûts'!G79</f>
        <v>0</v>
      </c>
      <c r="E16" s="109"/>
      <c r="F16" s="155">
        <f>'Détail des coûts'!AA79</f>
        <v>0</v>
      </c>
      <c r="G16" s="155">
        <f>'Détail des coûts'!AB79</f>
        <v>0</v>
      </c>
      <c r="H16" s="175">
        <f>'Détail des coûts'!AC79</f>
        <v>0</v>
      </c>
      <c r="I16" s="156">
        <f>'Détail des coûts'!AD79</f>
        <v>0</v>
      </c>
      <c r="J16" s="155">
        <f>'Détail des coûts'!AE79</f>
        <v>0</v>
      </c>
      <c r="K16" s="155">
        <f>'Détail des coûts'!AF79</f>
        <v>0</v>
      </c>
      <c r="M16" s="155">
        <f>'Détail des coûts'!AH79</f>
        <v>0</v>
      </c>
      <c r="N16" s="175">
        <f>'Détail des coûts'!AI79</f>
        <v>0</v>
      </c>
      <c r="O16" s="156">
        <f>'Détail des coûts'!AJ79</f>
        <v>0</v>
      </c>
      <c r="P16" s="155">
        <f>'Détail des coûts'!AK79</f>
        <v>0</v>
      </c>
    </row>
    <row r="17" spans="1:16" s="147" customFormat="1" ht="12" customHeight="1" x14ac:dyDescent="0.2">
      <c r="A17" s="146">
        <v>8</v>
      </c>
      <c r="B17" s="87" t="s">
        <v>112</v>
      </c>
      <c r="C17" s="179">
        <f>'Détail des coûts'!C86</f>
        <v>0</v>
      </c>
      <c r="D17" s="108">
        <f>'Détail des coûts'!G86</f>
        <v>0</v>
      </c>
      <c r="E17" s="109"/>
      <c r="F17" s="148">
        <f>'Détail des coûts'!AA86</f>
        <v>0</v>
      </c>
      <c r="G17" s="148">
        <f>'Détail des coûts'!AB86</f>
        <v>0</v>
      </c>
      <c r="H17" s="174">
        <f>'Détail des coûts'!AC86</f>
        <v>0</v>
      </c>
      <c r="I17" s="149">
        <f>'Détail des coûts'!AD86</f>
        <v>0</v>
      </c>
      <c r="J17" s="148">
        <f>'Détail des coûts'!AE86</f>
        <v>0</v>
      </c>
      <c r="K17" s="148">
        <f>'Détail des coûts'!AF86</f>
        <v>0</v>
      </c>
      <c r="M17" s="148">
        <f>'Détail des coûts'!AH86</f>
        <v>0</v>
      </c>
      <c r="N17" s="174">
        <f>'Détail des coûts'!AI86</f>
        <v>0</v>
      </c>
      <c r="O17" s="149">
        <f>'Détail des coûts'!AJ86</f>
        <v>0</v>
      </c>
      <c r="P17" s="148">
        <f>'Détail des coûts'!AK86</f>
        <v>0</v>
      </c>
    </row>
    <row r="18" spans="1:16" s="147" customFormat="1" ht="12" customHeight="1" x14ac:dyDescent="0.2">
      <c r="A18" s="146">
        <v>9</v>
      </c>
      <c r="B18" s="87" t="s">
        <v>113</v>
      </c>
      <c r="C18" s="179">
        <f>'Détail des coûts'!C92</f>
        <v>0</v>
      </c>
      <c r="D18" s="108">
        <f>'Détail des coûts'!G92</f>
        <v>0</v>
      </c>
      <c r="E18" s="109"/>
      <c r="F18" s="148">
        <f>'Détail des coûts'!AA92</f>
        <v>0</v>
      </c>
      <c r="G18" s="148">
        <f>'Détail des coûts'!AB92</f>
        <v>0</v>
      </c>
      <c r="H18" s="174">
        <f>'Détail des coûts'!AC92</f>
        <v>0</v>
      </c>
      <c r="I18" s="149">
        <f>'Détail des coûts'!AD92</f>
        <v>0</v>
      </c>
      <c r="J18" s="148">
        <f>'Détail des coûts'!AE92</f>
        <v>0</v>
      </c>
      <c r="K18" s="148">
        <f>'Détail des coûts'!AF92</f>
        <v>0</v>
      </c>
      <c r="M18" s="148">
        <f>'Détail des coûts'!AH92</f>
        <v>0</v>
      </c>
      <c r="N18" s="174">
        <f>'Détail des coûts'!AI92</f>
        <v>0</v>
      </c>
      <c r="O18" s="149">
        <f>'Détail des coûts'!AJ92</f>
        <v>0</v>
      </c>
      <c r="P18" s="148">
        <f>'Détail des coûts'!AK92</f>
        <v>0</v>
      </c>
    </row>
    <row r="19" spans="1:16" s="147" customFormat="1" ht="12" customHeight="1" x14ac:dyDescent="0.2">
      <c r="A19" s="146">
        <v>10</v>
      </c>
      <c r="B19" s="87" t="s">
        <v>315</v>
      </c>
      <c r="C19" s="179">
        <f>'Détail des coûts'!C109</f>
        <v>0</v>
      </c>
      <c r="D19" s="108">
        <f>'Détail des coûts'!G109</f>
        <v>0</v>
      </c>
      <c r="E19" s="109"/>
      <c r="F19" s="148">
        <f>'Détail des coûts'!AA109</f>
        <v>0</v>
      </c>
      <c r="G19" s="148">
        <f>'Détail des coûts'!AB109</f>
        <v>0</v>
      </c>
      <c r="H19" s="174">
        <f>'Détail des coûts'!AC109</f>
        <v>0</v>
      </c>
      <c r="I19" s="149">
        <f>'Détail des coûts'!AD109</f>
        <v>0</v>
      </c>
      <c r="J19" s="148">
        <f>'Détail des coûts'!AE109</f>
        <v>0</v>
      </c>
      <c r="K19" s="148">
        <f>'Détail des coûts'!AF109</f>
        <v>0</v>
      </c>
      <c r="M19" s="148">
        <f>'Détail des coûts'!AH109</f>
        <v>0</v>
      </c>
      <c r="N19" s="174">
        <f>'Détail des coûts'!AI109</f>
        <v>0</v>
      </c>
      <c r="O19" s="149">
        <f>'Détail des coûts'!AJ109</f>
        <v>0</v>
      </c>
      <c r="P19" s="148">
        <f>'Détail des coûts'!AK109</f>
        <v>0</v>
      </c>
    </row>
    <row r="20" spans="1:16" s="151" customFormat="1" ht="12" customHeight="1" x14ac:dyDescent="0.2">
      <c r="A20" s="150"/>
      <c r="B20" s="89" t="s">
        <v>114</v>
      </c>
      <c r="C20" s="181">
        <f>SUM(C13:C19)</f>
        <v>0</v>
      </c>
      <c r="D20" s="157">
        <f>SUM(D13:D19)</f>
        <v>0</v>
      </c>
      <c r="E20" s="158"/>
      <c r="F20" s="152">
        <f t="shared" ref="F20:K20" si="1">SUM(F13:F19)</f>
        <v>0</v>
      </c>
      <c r="G20" s="152">
        <f t="shared" si="1"/>
        <v>0</v>
      </c>
      <c r="H20" s="162">
        <f t="shared" si="1"/>
        <v>0</v>
      </c>
      <c r="I20" s="153">
        <f t="shared" si="1"/>
        <v>0</v>
      </c>
      <c r="J20" s="152">
        <f t="shared" si="1"/>
        <v>0</v>
      </c>
      <c r="K20" s="152">
        <f t="shared" si="1"/>
        <v>0</v>
      </c>
      <c r="M20" s="152">
        <f>SUM(M13:M19)</f>
        <v>0</v>
      </c>
      <c r="N20" s="162">
        <f>SUM(N13:N19)</f>
        <v>0</v>
      </c>
      <c r="O20" s="153">
        <f>SUM(O13:O19)</f>
        <v>0</v>
      </c>
      <c r="P20" s="152">
        <f>SUM(P13:P19)</f>
        <v>0</v>
      </c>
    </row>
    <row r="21" spans="1:16" s="147" customFormat="1" ht="6" customHeight="1" x14ac:dyDescent="0.2">
      <c r="A21" s="154"/>
      <c r="B21" s="113"/>
      <c r="C21" s="159"/>
      <c r="D21" s="184"/>
      <c r="E21" s="159"/>
      <c r="I21" s="176"/>
      <c r="O21" s="176"/>
    </row>
    <row r="22" spans="1:16" s="147" customFormat="1" ht="12" customHeight="1" x14ac:dyDescent="0.2">
      <c r="A22" s="146">
        <v>11</v>
      </c>
      <c r="B22" s="87" t="s">
        <v>247</v>
      </c>
      <c r="C22" s="179">
        <f>'Détail des coûts'!C124</f>
        <v>0</v>
      </c>
      <c r="D22" s="108">
        <f>'Détail des coûts'!G124</f>
        <v>0</v>
      </c>
      <c r="E22" s="109"/>
      <c r="F22" s="148">
        <f>'Détail des coûts'!AA124</f>
        <v>0</v>
      </c>
      <c r="G22" s="148">
        <f>'Détail des coûts'!AB124</f>
        <v>0</v>
      </c>
      <c r="H22" s="174">
        <f>'Détail des coûts'!AC124</f>
        <v>0</v>
      </c>
      <c r="I22" s="149">
        <f>'Détail des coûts'!AD124</f>
        <v>0</v>
      </c>
      <c r="J22" s="148">
        <f>'Détail des coûts'!AE124</f>
        <v>0</v>
      </c>
      <c r="K22" s="148">
        <f>'Détail des coûts'!AF124</f>
        <v>0</v>
      </c>
      <c r="M22" s="148">
        <f>'Détail des coûts'!AH124</f>
        <v>0</v>
      </c>
      <c r="N22" s="174">
        <f>'Détail des coûts'!AI124</f>
        <v>0</v>
      </c>
      <c r="O22" s="149">
        <f>'Détail des coûts'!AJ124</f>
        <v>0</v>
      </c>
      <c r="P22" s="148">
        <f>'Détail des coûts'!AK124</f>
        <v>0</v>
      </c>
    </row>
    <row r="23" spans="1:16" s="147" customFormat="1" ht="12" customHeight="1" x14ac:dyDescent="0.2">
      <c r="A23" s="146">
        <v>12</v>
      </c>
      <c r="B23" s="87" t="s">
        <v>115</v>
      </c>
      <c r="C23" s="179">
        <f>'Détail des coûts'!C140</f>
        <v>0</v>
      </c>
      <c r="D23" s="108">
        <f>'Détail des coûts'!G140</f>
        <v>0</v>
      </c>
      <c r="E23" s="109"/>
      <c r="F23" s="148">
        <f>'Détail des coûts'!AA140</f>
        <v>0</v>
      </c>
      <c r="G23" s="148">
        <f>'Détail des coûts'!AB140</f>
        <v>0</v>
      </c>
      <c r="H23" s="174">
        <f>'Détail des coûts'!AC140</f>
        <v>0</v>
      </c>
      <c r="I23" s="149">
        <f>'Détail des coûts'!AD140</f>
        <v>0</v>
      </c>
      <c r="J23" s="148">
        <f>'Détail des coûts'!AE140</f>
        <v>0</v>
      </c>
      <c r="K23" s="148">
        <f>'Détail des coûts'!AF140</f>
        <v>0</v>
      </c>
      <c r="M23" s="148">
        <f>'Détail des coûts'!AH140</f>
        <v>0</v>
      </c>
      <c r="N23" s="174">
        <f>'Détail des coûts'!AI140</f>
        <v>0</v>
      </c>
      <c r="O23" s="149">
        <f>'Détail des coûts'!AJ140</f>
        <v>0</v>
      </c>
      <c r="P23" s="148">
        <f>'Détail des coûts'!AK140</f>
        <v>0</v>
      </c>
    </row>
    <row r="24" spans="1:16" s="151" customFormat="1" ht="12" customHeight="1" x14ac:dyDescent="0.2">
      <c r="A24" s="150"/>
      <c r="B24" s="89" t="s">
        <v>116</v>
      </c>
      <c r="C24" s="180">
        <f>SUM(C22:C23)</f>
        <v>0</v>
      </c>
      <c r="D24" s="110">
        <f>SUM(D22:D23)</f>
        <v>0</v>
      </c>
      <c r="E24" s="111"/>
      <c r="F24" s="152">
        <f t="shared" ref="F24:K24" si="2">SUM(F22:F23)</f>
        <v>0</v>
      </c>
      <c r="G24" s="152">
        <f t="shared" si="2"/>
        <v>0</v>
      </c>
      <c r="H24" s="162">
        <f t="shared" si="2"/>
        <v>0</v>
      </c>
      <c r="I24" s="153">
        <f t="shared" si="2"/>
        <v>0</v>
      </c>
      <c r="J24" s="152">
        <f t="shared" si="2"/>
        <v>0</v>
      </c>
      <c r="K24" s="152">
        <f t="shared" si="2"/>
        <v>0</v>
      </c>
      <c r="M24" s="152">
        <f>SUM(M22:M23)</f>
        <v>0</v>
      </c>
      <c r="N24" s="162">
        <f>SUM(N22:N23)</f>
        <v>0</v>
      </c>
      <c r="O24" s="153">
        <f>SUM(O22:O23)</f>
        <v>0</v>
      </c>
      <c r="P24" s="152">
        <f>SUM(P22:P23)</f>
        <v>0</v>
      </c>
    </row>
    <row r="25" spans="1:16" s="147" customFormat="1" ht="6" customHeight="1" x14ac:dyDescent="0.2">
      <c r="A25" s="154"/>
      <c r="B25" s="113"/>
      <c r="C25" s="112"/>
      <c r="D25" s="183"/>
      <c r="E25" s="112"/>
      <c r="I25" s="176"/>
      <c r="O25" s="176"/>
    </row>
    <row r="26" spans="1:16" s="151" customFormat="1" ht="12" customHeight="1" x14ac:dyDescent="0.2">
      <c r="A26" s="150"/>
      <c r="B26" s="89" t="s">
        <v>117</v>
      </c>
      <c r="C26" s="192">
        <f>C20+C24</f>
        <v>0</v>
      </c>
      <c r="D26" s="157">
        <f>D20+D24</f>
        <v>0</v>
      </c>
      <c r="E26" s="158"/>
      <c r="F26" s="181">
        <f t="shared" ref="F26:K26" si="3">F20+F24</f>
        <v>0</v>
      </c>
      <c r="G26" s="181">
        <f t="shared" si="3"/>
        <v>0</v>
      </c>
      <c r="H26" s="192">
        <f t="shared" si="3"/>
        <v>0</v>
      </c>
      <c r="I26" s="157">
        <f t="shared" si="3"/>
        <v>0</v>
      </c>
      <c r="J26" s="181">
        <f t="shared" si="3"/>
        <v>0</v>
      </c>
      <c r="K26" s="191">
        <f t="shared" si="3"/>
        <v>0</v>
      </c>
      <c r="M26" s="181">
        <f>M20+M24</f>
        <v>0</v>
      </c>
      <c r="N26" s="192">
        <f>N20+N24</f>
        <v>0</v>
      </c>
      <c r="O26" s="157">
        <f>O20+O24</f>
        <v>0</v>
      </c>
      <c r="P26" s="191">
        <f>P20+P24</f>
        <v>0</v>
      </c>
    </row>
    <row r="27" spans="1:16" s="147" customFormat="1" ht="6" customHeight="1" x14ac:dyDescent="0.2">
      <c r="A27" s="154"/>
      <c r="B27" s="113"/>
      <c r="C27" s="159"/>
      <c r="D27" s="184"/>
      <c r="E27" s="159"/>
      <c r="I27" s="176"/>
      <c r="O27" s="176"/>
    </row>
    <row r="28" spans="1:16" s="147" customFormat="1" ht="12" customHeight="1" x14ac:dyDescent="0.2">
      <c r="A28" s="146">
        <v>13</v>
      </c>
      <c r="B28" s="87" t="s">
        <v>321</v>
      </c>
      <c r="C28" s="179">
        <f>'Détail des coûts'!C153</f>
        <v>0</v>
      </c>
      <c r="D28" s="108">
        <f>'Détail des coûts'!G153</f>
        <v>0</v>
      </c>
      <c r="E28" s="109"/>
      <c r="F28" s="148">
        <f>'Détail des coûts'!AA153</f>
        <v>0</v>
      </c>
      <c r="G28" s="148">
        <f>'Détail des coûts'!AB153</f>
        <v>0</v>
      </c>
      <c r="H28" s="174">
        <f>'Détail des coûts'!AC153</f>
        <v>0</v>
      </c>
      <c r="I28" s="149">
        <f>'Détail des coûts'!AD153</f>
        <v>0</v>
      </c>
      <c r="J28" s="148">
        <f>'Détail des coûts'!AE153</f>
        <v>0</v>
      </c>
      <c r="K28" s="148">
        <f>'Détail des coûts'!AF153</f>
        <v>0</v>
      </c>
      <c r="M28" s="148">
        <f>'Détail des coûts'!AH153</f>
        <v>0</v>
      </c>
      <c r="N28" s="174">
        <f>'Détail des coûts'!AI153</f>
        <v>0</v>
      </c>
      <c r="O28" s="149">
        <f>'Détail des coûts'!AJ153</f>
        <v>0</v>
      </c>
      <c r="P28" s="148">
        <f>'Détail des coûts'!AK153</f>
        <v>0</v>
      </c>
    </row>
    <row r="29" spans="1:16" s="147" customFormat="1" ht="12" customHeight="1" x14ac:dyDescent="0.2">
      <c r="A29" s="146">
        <v>14</v>
      </c>
      <c r="B29" s="87" t="s">
        <v>322</v>
      </c>
      <c r="C29" s="179">
        <f>'Détail des coûts'!C172</f>
        <v>0</v>
      </c>
      <c r="D29" s="108">
        <f>'Détail des coûts'!G172</f>
        <v>0</v>
      </c>
      <c r="E29" s="109"/>
      <c r="F29" s="148">
        <f>'Détail des coûts'!AA172</f>
        <v>0</v>
      </c>
      <c r="G29" s="148">
        <f>'Détail des coûts'!AB172</f>
        <v>0</v>
      </c>
      <c r="H29" s="174">
        <f>'Détail des coûts'!AC172</f>
        <v>0</v>
      </c>
      <c r="I29" s="149">
        <f>'Détail des coûts'!AD172</f>
        <v>0</v>
      </c>
      <c r="J29" s="148">
        <f>'Détail des coûts'!AE172</f>
        <v>0</v>
      </c>
      <c r="K29" s="148">
        <f>'Détail des coûts'!AF172</f>
        <v>0</v>
      </c>
      <c r="M29" s="148">
        <f>'Détail des coûts'!AH172</f>
        <v>0</v>
      </c>
      <c r="N29" s="174">
        <f>'Détail des coûts'!AI172</f>
        <v>0</v>
      </c>
      <c r="O29" s="149">
        <f>'Détail des coûts'!AJ172</f>
        <v>0</v>
      </c>
      <c r="P29" s="148">
        <f>'Détail des coûts'!AK172</f>
        <v>0</v>
      </c>
    </row>
    <row r="30" spans="1:16" s="151" customFormat="1" ht="12" customHeight="1" x14ac:dyDescent="0.2">
      <c r="A30" s="160"/>
      <c r="B30" s="89" t="s">
        <v>307</v>
      </c>
      <c r="C30" s="180">
        <f>SUM(C28:C29)</f>
        <v>0</v>
      </c>
      <c r="D30" s="110">
        <f>SUM(D28:D29)</f>
        <v>0</v>
      </c>
      <c r="E30" s="111"/>
      <c r="F30" s="152">
        <f t="shared" ref="F30:K30" si="4">SUM(F28:F29)</f>
        <v>0</v>
      </c>
      <c r="G30" s="152">
        <f t="shared" si="4"/>
        <v>0</v>
      </c>
      <c r="H30" s="162">
        <f t="shared" si="4"/>
        <v>0</v>
      </c>
      <c r="I30" s="153">
        <f t="shared" si="4"/>
        <v>0</v>
      </c>
      <c r="J30" s="152">
        <f t="shared" si="4"/>
        <v>0</v>
      </c>
      <c r="K30" s="152">
        <f t="shared" si="4"/>
        <v>0</v>
      </c>
      <c r="M30" s="152">
        <f>SUM(M28:M29)</f>
        <v>0</v>
      </c>
      <c r="N30" s="162">
        <f>SUM(N28:N29)</f>
        <v>0</v>
      </c>
      <c r="O30" s="153">
        <f>SUM(O28:O29)</f>
        <v>0</v>
      </c>
      <c r="P30" s="152">
        <f>SUM(P28:P29)</f>
        <v>0</v>
      </c>
    </row>
    <row r="31" spans="1:16" s="147" customFormat="1" ht="6" customHeight="1" x14ac:dyDescent="0.2">
      <c r="A31" s="161"/>
      <c r="B31" s="113"/>
      <c r="C31" s="112"/>
      <c r="D31" s="183"/>
      <c r="E31" s="112"/>
      <c r="I31" s="176"/>
      <c r="O31" s="176"/>
    </row>
    <row r="32" spans="1:16" s="147" customFormat="1" ht="12" customHeight="1" x14ac:dyDescent="0.2">
      <c r="A32" s="146">
        <v>15</v>
      </c>
      <c r="B32" s="87" t="s">
        <v>255</v>
      </c>
      <c r="C32" s="179">
        <f>'Détail des coûts'!C187</f>
        <v>0</v>
      </c>
      <c r="D32" s="108">
        <f>'Détail des coûts'!G187</f>
        <v>0</v>
      </c>
      <c r="E32" s="109"/>
      <c r="F32" s="148">
        <f>'Détail des coûts'!AA187</f>
        <v>0</v>
      </c>
      <c r="G32" s="148">
        <f>'Détail des coûts'!AB187</f>
        <v>0</v>
      </c>
      <c r="H32" s="174">
        <f>'Détail des coûts'!AC187</f>
        <v>0</v>
      </c>
      <c r="I32" s="149">
        <f>'Détail des coûts'!AD187</f>
        <v>0</v>
      </c>
      <c r="J32" s="148">
        <f>'Détail des coûts'!AE187</f>
        <v>0</v>
      </c>
      <c r="K32" s="148">
        <f>'Détail des coûts'!AF187</f>
        <v>0</v>
      </c>
      <c r="M32" s="148">
        <f>'Détail des coûts'!AH187</f>
        <v>0</v>
      </c>
      <c r="N32" s="174">
        <f>'Détail des coûts'!AI187</f>
        <v>0</v>
      </c>
      <c r="O32" s="149">
        <f>'Détail des coûts'!AJ187</f>
        <v>0</v>
      </c>
      <c r="P32" s="148">
        <f>'Détail des coûts'!AK187</f>
        <v>0</v>
      </c>
    </row>
    <row r="33" spans="1:16" s="147" customFormat="1" ht="12" customHeight="1" x14ac:dyDescent="0.2">
      <c r="A33" s="160"/>
      <c r="B33" s="89" t="s">
        <v>118</v>
      </c>
      <c r="C33" s="180">
        <f>SUM(C32:C32)</f>
        <v>0</v>
      </c>
      <c r="D33" s="110">
        <f>SUM(D32:D32)</f>
        <v>0</v>
      </c>
      <c r="E33" s="111"/>
      <c r="F33" s="152">
        <f t="shared" ref="F33:K33" si="5">F32</f>
        <v>0</v>
      </c>
      <c r="G33" s="152">
        <f t="shared" si="5"/>
        <v>0</v>
      </c>
      <c r="H33" s="162">
        <f t="shared" si="5"/>
        <v>0</v>
      </c>
      <c r="I33" s="153">
        <f t="shared" si="5"/>
        <v>0</v>
      </c>
      <c r="J33" s="152">
        <f t="shared" si="5"/>
        <v>0</v>
      </c>
      <c r="K33" s="152">
        <f t="shared" si="5"/>
        <v>0</v>
      </c>
      <c r="M33" s="152">
        <f>M32</f>
        <v>0</v>
      </c>
      <c r="N33" s="162">
        <f>N32</f>
        <v>0</v>
      </c>
      <c r="O33" s="153">
        <f>O32</f>
        <v>0</v>
      </c>
      <c r="P33" s="152">
        <f>P32</f>
        <v>0</v>
      </c>
    </row>
    <row r="34" spans="1:16" s="147" customFormat="1" ht="6" customHeight="1" x14ac:dyDescent="0.2">
      <c r="A34" s="161"/>
      <c r="B34" s="113"/>
      <c r="C34" s="112"/>
      <c r="D34" s="183"/>
      <c r="E34" s="112"/>
      <c r="I34" s="176"/>
      <c r="O34" s="176"/>
    </row>
    <row r="35" spans="1:16" s="151" customFormat="1" ht="12" customHeight="1" x14ac:dyDescent="0.2">
      <c r="A35" s="163" t="s">
        <v>0</v>
      </c>
      <c r="B35" s="88" t="s">
        <v>119</v>
      </c>
      <c r="C35" s="180">
        <f>'Détail des coûts'!C191</f>
        <v>0</v>
      </c>
      <c r="D35" s="110">
        <f>'Détail des coûts'!G191</f>
        <v>0</v>
      </c>
      <c r="E35" s="111"/>
      <c r="F35" s="152" t="str">
        <f>'Détail des coûts'!AA191</f>
        <v>0</v>
      </c>
      <c r="G35" s="152" t="str">
        <f>'Détail des coûts'!AB191</f>
        <v>0</v>
      </c>
      <c r="H35" s="162" t="str">
        <f>'Détail des coûts'!AC191</f>
        <v>0</v>
      </c>
      <c r="I35" s="153" t="str">
        <f>'Détail des coûts'!AD191</f>
        <v>0</v>
      </c>
      <c r="J35" s="152" t="str">
        <f>'Détail des coûts'!AE191</f>
        <v>0</v>
      </c>
      <c r="K35" s="152" t="str">
        <f>'Détail des coûts'!AF191</f>
        <v>0</v>
      </c>
      <c r="M35" s="152">
        <f>'Détail des coûts'!AH191</f>
        <v>0</v>
      </c>
      <c r="N35" s="162" t="str">
        <f>'Détail des coûts'!AI191</f>
        <v>0</v>
      </c>
      <c r="O35" s="153">
        <f>'Détail des coûts'!AJ191</f>
        <v>0</v>
      </c>
      <c r="P35" s="152" t="str">
        <f>'Détail des coûts'!AK191</f>
        <v>0</v>
      </c>
    </row>
    <row r="36" spans="1:16" s="147" customFormat="1" ht="6" customHeight="1" x14ac:dyDescent="0.2">
      <c r="A36" s="161"/>
      <c r="B36" s="13"/>
      <c r="C36" s="114"/>
      <c r="D36" s="185"/>
      <c r="E36" s="114"/>
      <c r="I36" s="176"/>
      <c r="O36" s="176"/>
    </row>
    <row r="37" spans="1:16" s="151" customFormat="1" ht="12" customHeight="1" x14ac:dyDescent="0.2">
      <c r="A37" s="163" t="s">
        <v>98</v>
      </c>
      <c r="B37" s="88" t="s">
        <v>120</v>
      </c>
      <c r="C37" s="180">
        <f>'Détail des coûts'!C192</f>
        <v>0</v>
      </c>
      <c r="D37" s="110">
        <f>'Détail des coûts'!G192</f>
        <v>0</v>
      </c>
      <c r="E37" s="111"/>
      <c r="F37" s="152" t="str">
        <f>'Détail des coûts'!AA192</f>
        <v>0</v>
      </c>
      <c r="G37" s="152" t="str">
        <f>'Détail des coûts'!AB192</f>
        <v>0</v>
      </c>
      <c r="H37" s="162" t="str">
        <f>'Détail des coûts'!AC192</f>
        <v>0</v>
      </c>
      <c r="I37" s="153" t="str">
        <f>'Détail des coûts'!AD192</f>
        <v>0</v>
      </c>
      <c r="J37" s="152" t="str">
        <f>'Détail des coûts'!AE192</f>
        <v>0</v>
      </c>
      <c r="K37" s="152" t="str">
        <f>'Détail des coûts'!AF192</f>
        <v>0</v>
      </c>
      <c r="M37" s="152">
        <f>'Détail des coûts'!AH192</f>
        <v>0</v>
      </c>
      <c r="N37" s="162" t="str">
        <f>'Détail des coûts'!AI192</f>
        <v>0</v>
      </c>
      <c r="O37" s="153">
        <f>'Détail des coûts'!AJ192</f>
        <v>0</v>
      </c>
      <c r="P37" s="152" t="str">
        <f>'Détail des coûts'!AK192</f>
        <v>0</v>
      </c>
    </row>
    <row r="38" spans="1:16" s="147" customFormat="1" ht="6" customHeight="1" x14ac:dyDescent="0.2">
      <c r="A38" s="161"/>
      <c r="B38" s="13"/>
      <c r="C38" s="114"/>
      <c r="D38" s="185"/>
      <c r="E38" s="114"/>
      <c r="I38" s="176"/>
      <c r="O38" s="176"/>
    </row>
    <row r="39" spans="1:16" s="151" customFormat="1" ht="12" customHeight="1" x14ac:dyDescent="0.2">
      <c r="A39" s="163" t="s">
        <v>7</v>
      </c>
      <c r="B39" s="88" t="s">
        <v>249</v>
      </c>
      <c r="C39" s="180">
        <f>'Détail des coûts'!C194</f>
        <v>0</v>
      </c>
      <c r="D39" s="110">
        <f>'Détail des coûts'!G194</f>
        <v>0</v>
      </c>
      <c r="E39" s="111"/>
      <c r="F39" s="152" t="str">
        <f>'Détail des coûts'!AA194</f>
        <v>0</v>
      </c>
      <c r="G39" s="152" t="str">
        <f>'Détail des coûts'!AB194</f>
        <v>0</v>
      </c>
      <c r="H39" s="162" t="str">
        <f>'Détail des coûts'!AC194</f>
        <v>0</v>
      </c>
      <c r="I39" s="153" t="str">
        <f>'Détail des coûts'!AD194</f>
        <v>0</v>
      </c>
      <c r="J39" s="152" t="str">
        <f>'Détail des coûts'!AE194</f>
        <v>0</v>
      </c>
      <c r="K39" s="152" t="str">
        <f>'Détail des coûts'!AF194</f>
        <v>0</v>
      </c>
      <c r="M39" s="152">
        <f>'Détail des coûts'!AH194</f>
        <v>0</v>
      </c>
      <c r="N39" s="162" t="str">
        <f>'Détail des coûts'!AI194</f>
        <v>0</v>
      </c>
      <c r="O39" s="153">
        <f>'Détail des coûts'!AJ194</f>
        <v>0</v>
      </c>
      <c r="P39" s="152" t="str">
        <f>'Détail des coûts'!AK194</f>
        <v>0</v>
      </c>
    </row>
    <row r="40" spans="1:16" s="151" customFormat="1" ht="12" customHeight="1" x14ac:dyDescent="0.2">
      <c r="A40" s="145"/>
      <c r="B40" s="145"/>
      <c r="C40" s="145"/>
      <c r="D40" s="193"/>
      <c r="E40" s="145"/>
      <c r="F40" s="194">
        <f>'Détail des coûts'!AA197</f>
        <v>0</v>
      </c>
      <c r="G40" s="194">
        <f>'Détail des coûts'!AB197</f>
        <v>0</v>
      </c>
      <c r="H40" s="195">
        <f>'Détail des coûts'!AC197</f>
        <v>0</v>
      </c>
      <c r="I40" s="196">
        <f>'Détail des coûts'!AD197</f>
        <v>0</v>
      </c>
      <c r="J40" s="194">
        <f>'Détail des coûts'!AE197</f>
        <v>0</v>
      </c>
      <c r="K40" s="194">
        <f>'Détail des coûts'!AF197</f>
        <v>0</v>
      </c>
      <c r="L40" s="145"/>
      <c r="M40" s="194">
        <f>'Détail des coûts'!AH197</f>
        <v>0</v>
      </c>
      <c r="N40" s="195">
        <f>'Détail des coûts'!AI197</f>
        <v>0</v>
      </c>
      <c r="O40" s="196">
        <f>'Détail des coûts'!AJ197</f>
        <v>0</v>
      </c>
      <c r="P40" s="194">
        <f>'Détail des coûts'!AK197</f>
        <v>0</v>
      </c>
    </row>
    <row r="41" spans="1:16" ht="12" customHeight="1" x14ac:dyDescent="0.2">
      <c r="B41" s="164"/>
      <c r="C41" s="164"/>
      <c r="D41" s="177"/>
      <c r="E41" s="164"/>
      <c r="F41" s="137"/>
      <c r="G41" s="118"/>
      <c r="H41" s="118"/>
      <c r="I41" s="177"/>
      <c r="J41" s="164"/>
      <c r="L41" s="164"/>
      <c r="M41" s="137"/>
      <c r="N41" s="118"/>
      <c r="O41" s="177"/>
    </row>
    <row r="42" spans="1:16" s="118" customFormat="1" ht="12.75" thickBot="1" x14ac:dyDescent="0.25">
      <c r="A42" s="165"/>
      <c r="B42" s="133" t="s">
        <v>1</v>
      </c>
      <c r="C42" s="182">
        <f>'Détail des coûts'!C197</f>
        <v>0</v>
      </c>
      <c r="D42" s="166">
        <f>'Détail des coûts'!G197</f>
        <v>0</v>
      </c>
      <c r="E42" s="167"/>
      <c r="F42" s="245">
        <f>SUM(F40:H40)</f>
        <v>0</v>
      </c>
      <c r="G42" s="246"/>
      <c r="H42" s="247"/>
      <c r="I42" s="246">
        <f>SUM(I40:K40)</f>
        <v>0</v>
      </c>
      <c r="J42" s="246"/>
      <c r="K42" s="252"/>
      <c r="M42" s="245">
        <f>SUM(M40:N40)</f>
        <v>0</v>
      </c>
      <c r="N42" s="247"/>
      <c r="O42" s="247">
        <f>SUM(O40:P40)</f>
        <v>0</v>
      </c>
      <c r="P42" s="251"/>
    </row>
    <row r="43" spans="1:16" ht="12.75" thickTop="1" x14ac:dyDescent="0.2"/>
    <row r="44" spans="1:16" s="118" customFormat="1" x14ac:dyDescent="0.2">
      <c r="A44" s="164" t="str">
        <f>IF(OR(SUM(F40:H40)&lt;&gt;C42,SUM(I40:K40)&lt;&gt;D42),"RÉPARTITION DES COÛTS - N.B. Il y a une erreur de répartition des coûts. S.V.P. vous assurer que toutes les lignes du rapport détaillé précisent la nature des coûts: 'Interne', 'Apparenté' ou 'Externe' pour les colonnes 'Devis' et 'Coûts totaux'","")</f>
        <v/>
      </c>
      <c r="B44" s="137"/>
      <c r="C44" s="137"/>
      <c r="D44" s="137"/>
      <c r="E44" s="137"/>
      <c r="G44" s="137"/>
    </row>
    <row r="45" spans="1:16" x14ac:dyDescent="0.2">
      <c r="A45" s="164" t="str">
        <f>IF(OR(SUM(M40:N40)&lt;&gt;C42,SUM(O40:P40)&lt;&gt;D42),"ORIGINE DES COÛTS - N.B. Il y a une erreur d'origine des coûts. S.V.P. vous assurer que toutes les lignes du rapport détaillé précisent l'origine des coûts: 'Canadien' ou 'Non-Canadien' pour les colonnes 'Devis' et 'Coûts totaux'","")</f>
        <v/>
      </c>
      <c r="G45" s="137"/>
      <c r="H45" s="139"/>
      <c r="N45" s="137"/>
      <c r="O45" s="139"/>
    </row>
    <row r="46" spans="1:16" s="118" customFormat="1" ht="33" customHeight="1" x14ac:dyDescent="0.2">
      <c r="A46" s="236"/>
      <c r="B46" s="236"/>
      <c r="C46" s="236"/>
      <c r="D46" s="139"/>
      <c r="E46" s="244" t="str">
        <f>IF('Page sommaire (protéger)'!E47:F47="","",'Page sommaire (protéger)'!E47:F47)</f>
        <v/>
      </c>
      <c r="F46" s="244"/>
    </row>
    <row r="47" spans="1:16" s="118" customFormat="1" x14ac:dyDescent="0.2">
      <c r="A47" s="75" t="s">
        <v>121</v>
      </c>
      <c r="B47" s="145"/>
      <c r="C47" s="145"/>
      <c r="D47" s="145"/>
      <c r="E47" s="139" t="s">
        <v>122</v>
      </c>
    </row>
    <row r="48" spans="1:16" s="118" customFormat="1" x14ac:dyDescent="0.2">
      <c r="A48" s="168"/>
      <c r="B48" s="168"/>
      <c r="C48" s="168"/>
      <c r="D48" s="168"/>
      <c r="E48" s="168"/>
      <c r="F48" s="168"/>
      <c r="G48" s="168"/>
      <c r="H48" s="168"/>
      <c r="M48" s="168"/>
      <c r="N48" s="168"/>
    </row>
    <row r="49" spans="1:15" s="118" customFormat="1" x14ac:dyDescent="0.2">
      <c r="A49" s="168"/>
      <c r="B49" s="168"/>
      <c r="C49" s="168"/>
      <c r="D49" s="168"/>
      <c r="E49" s="168"/>
      <c r="F49" s="168"/>
      <c r="G49" s="168"/>
      <c r="H49" s="168"/>
      <c r="I49" s="168"/>
      <c r="N49" s="168"/>
      <c r="O49" s="168"/>
    </row>
    <row r="50" spans="1:15" s="118" customFormat="1" x14ac:dyDescent="0.2">
      <c r="A50" s="168"/>
      <c r="B50" s="168"/>
      <c r="C50" s="168"/>
      <c r="D50" s="168"/>
      <c r="E50" s="168"/>
      <c r="F50" s="168"/>
      <c r="G50" s="168"/>
      <c r="H50" s="168"/>
      <c r="I50" s="168"/>
      <c r="N50" s="168"/>
      <c r="O50" s="168"/>
    </row>
    <row r="51" spans="1:15" s="118" customFormat="1" x14ac:dyDescent="0.2">
      <c r="A51" s="168"/>
      <c r="B51" s="168"/>
      <c r="C51" s="168"/>
      <c r="D51" s="168"/>
      <c r="E51" s="168"/>
      <c r="F51" s="168"/>
      <c r="G51" s="168"/>
      <c r="H51" s="168"/>
      <c r="I51" s="168"/>
      <c r="N51" s="168"/>
      <c r="O51" s="168"/>
    </row>
    <row r="52" spans="1:15" s="118" customFormat="1" x14ac:dyDescent="0.2">
      <c r="A52" s="168"/>
      <c r="B52" s="168"/>
      <c r="C52" s="168"/>
      <c r="D52" s="168"/>
      <c r="E52" s="168"/>
      <c r="F52" s="168"/>
      <c r="G52" s="168"/>
      <c r="H52" s="168"/>
      <c r="I52" s="168"/>
      <c r="N52" s="168"/>
      <c r="O52" s="168"/>
    </row>
    <row r="53" spans="1:15" s="118" customFormat="1" ht="12.75" customHeight="1" x14ac:dyDescent="0.2">
      <c r="A53" s="169"/>
      <c r="B53" s="169"/>
      <c r="C53" s="169"/>
      <c r="D53" s="169"/>
      <c r="E53" s="169"/>
      <c r="F53" s="169"/>
      <c r="G53" s="169"/>
      <c r="H53" s="169"/>
      <c r="I53" s="169"/>
      <c r="N53" s="169"/>
      <c r="O53" s="169"/>
    </row>
    <row r="54" spans="1:15" s="118" customFormat="1" x14ac:dyDescent="0.2">
      <c r="H54" s="137"/>
      <c r="O54" s="137"/>
    </row>
  </sheetData>
  <sheetProtection selectLockedCells="1"/>
  <mergeCells count="14">
    <mergeCell ref="M6:N6"/>
    <mergeCell ref="O6:P6"/>
    <mergeCell ref="M42:N42"/>
    <mergeCell ref="O42:P42"/>
    <mergeCell ref="I42:K42"/>
    <mergeCell ref="I6:K6"/>
    <mergeCell ref="C1:F1"/>
    <mergeCell ref="C2:F2"/>
    <mergeCell ref="C3:F3"/>
    <mergeCell ref="C4:F4"/>
    <mergeCell ref="F6:H6"/>
    <mergeCell ref="A46:C46"/>
    <mergeCell ref="E46:F46"/>
    <mergeCell ref="F42:H42"/>
  </mergeCells>
  <pageMargins left="0.55118110236220474" right="0.55118110236220474" top="1.1811023622047245" bottom="0.98425196850393704" header="0.51181102362204722" footer="0.51181102362204722"/>
  <pageSetup scale="59" orientation="landscape"/>
  <headerFooter alignWithMargins="0">
    <oddHeader>&amp;L&amp;G&amp;R&amp;"Arial,Gras"&amp;12VOLET EXPÉRIMENTAL
PRODUCTION
PHASE II : RAPPORT FINAL
DÉTAILLÉ DES COÛTS
&amp;A</oddHeader>
    <oddFooter>&amp;L&amp;8Fonds des médias du Canada - Volet Expérimental - Modèle de rapport de coûts de production - Version 1.3&amp;R&amp;9&amp;P de &amp;N</oddFoot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R227"/>
  <sheetViews>
    <sheetView zoomScaleNormal="100" zoomScaleSheetLayoutView="50" workbookViewId="0">
      <pane ySplit="1" activePane="bottomLeft"/>
      <selection sqref="A1:P1"/>
      <selection pane="bottomLeft" activeCell="C8" sqref="C8"/>
    </sheetView>
  </sheetViews>
  <sheetFormatPr defaultRowHeight="12" customHeight="1" x14ac:dyDescent="0.2"/>
  <cols>
    <col min="1" max="1" width="7.7109375" style="32" customWidth="1"/>
    <col min="2" max="2" width="41.42578125" style="54" bestFit="1" customWidth="1"/>
    <col min="3" max="3" width="11" style="48" customWidth="1"/>
    <col min="4" max="4" width="2.28515625" style="48" customWidth="1"/>
    <col min="5" max="5" width="11.28515625" style="48" customWidth="1"/>
    <col min="6" max="6" width="14.85546875" style="48" customWidth="1"/>
    <col min="7" max="7" width="13.7109375" style="49" customWidth="1"/>
    <col min="8" max="8" width="14.28515625" style="49" bestFit="1" customWidth="1"/>
    <col min="9" max="9" width="14.140625" style="10" bestFit="1" customWidth="1"/>
    <col min="10" max="11" width="12.85546875" style="10" customWidth="1"/>
    <col min="12" max="12" width="19.140625" style="10" bestFit="1" customWidth="1"/>
    <col min="13" max="13" width="14.140625" style="13" bestFit="1" customWidth="1"/>
    <col min="14" max="15" width="12.85546875" style="10" customWidth="1"/>
    <col min="16" max="16" width="15.7109375" style="10" bestFit="1" customWidth="1"/>
    <col min="17" max="26" width="12.85546875" style="10" customWidth="1"/>
    <col min="27" max="28" width="10.140625" style="10" bestFit="1" customWidth="1"/>
    <col min="29" max="29" width="7.7109375" style="10" bestFit="1" customWidth="1"/>
    <col min="30" max="31" width="10.140625" style="10" bestFit="1" customWidth="1"/>
    <col min="32" max="32" width="7.7109375" style="10" bestFit="1" customWidth="1"/>
    <col min="33" max="33" width="4.28515625" style="10" customWidth="1"/>
    <col min="34" max="34" width="10.140625" style="13" bestFit="1" customWidth="1"/>
    <col min="35" max="35" width="12.42578125" style="13" bestFit="1" customWidth="1"/>
    <col min="36" max="36" width="10.140625" style="13" bestFit="1" customWidth="1"/>
    <col min="37" max="37" width="12.42578125" style="13" bestFit="1" customWidth="1"/>
    <col min="38" max="256" width="11.42578125" style="10" customWidth="1"/>
    <col min="257" max="16384" width="9.140625" style="10"/>
  </cols>
  <sheetData>
    <row r="1" spans="1:44" s="70" customFormat="1" ht="23.25" customHeight="1" x14ac:dyDescent="0.2">
      <c r="A1" s="272" t="s">
        <v>137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55"/>
      <c r="AB1" s="55"/>
      <c r="AC1" s="55"/>
      <c r="AR1" s="56"/>
    </row>
    <row r="2" spans="1:44" s="70" customFormat="1" ht="23.25" customHeight="1" x14ac:dyDescent="0.2">
      <c r="A2" s="277" t="s">
        <v>217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55"/>
      <c r="AB2" s="55"/>
      <c r="AC2" s="55"/>
      <c r="AR2" s="56"/>
    </row>
    <row r="3" spans="1:44" s="28" customFormat="1" ht="38.25" customHeight="1" x14ac:dyDescent="0.2">
      <c r="A3" s="23" t="s">
        <v>103</v>
      </c>
      <c r="B3" s="24" t="s">
        <v>104</v>
      </c>
      <c r="C3" s="25" t="s">
        <v>105</v>
      </c>
      <c r="D3" s="62"/>
      <c r="E3" s="26" t="s">
        <v>106</v>
      </c>
      <c r="F3" s="26" t="s">
        <v>193</v>
      </c>
      <c r="G3" s="26" t="s">
        <v>123</v>
      </c>
      <c r="H3" s="26" t="s">
        <v>133</v>
      </c>
      <c r="I3" s="8"/>
      <c r="J3" s="27" t="s">
        <v>128</v>
      </c>
      <c r="K3" s="27" t="s">
        <v>127</v>
      </c>
      <c r="L3" s="27" t="s">
        <v>136</v>
      </c>
      <c r="M3" s="11"/>
      <c r="N3" s="27" t="s">
        <v>129</v>
      </c>
      <c r="O3" s="27" t="s">
        <v>130</v>
      </c>
      <c r="P3" s="27" t="s">
        <v>135</v>
      </c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8"/>
      <c r="AB3" s="8"/>
      <c r="AC3" s="8"/>
      <c r="AH3" s="11"/>
      <c r="AI3" s="11"/>
      <c r="AJ3" s="11"/>
      <c r="AK3" s="11"/>
    </row>
    <row r="4" spans="1:44" ht="12.75" customHeight="1" thickBot="1" x14ac:dyDescent="0.25">
      <c r="A4" s="57"/>
      <c r="B4" s="29"/>
      <c r="C4" s="30"/>
      <c r="D4" s="30"/>
      <c r="E4" s="30"/>
      <c r="F4" s="30"/>
      <c r="G4" s="31"/>
      <c r="H4" s="31"/>
      <c r="I4" s="9"/>
      <c r="J4" s="9"/>
      <c r="K4" s="9"/>
      <c r="L4" s="58"/>
      <c r="M4" s="12"/>
      <c r="N4" s="9"/>
      <c r="O4" s="9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9"/>
      <c r="AB4" s="9"/>
      <c r="AC4" s="9"/>
      <c r="AH4" s="12"/>
      <c r="AI4" s="12"/>
      <c r="AJ4" s="12"/>
      <c r="AK4" s="12"/>
    </row>
    <row r="5" spans="1:44" ht="14.25" customHeight="1" thickBot="1" x14ac:dyDescent="0.25">
      <c r="A5" s="261" t="s">
        <v>320</v>
      </c>
      <c r="B5" s="275"/>
      <c r="C5" s="275"/>
      <c r="D5" s="275"/>
      <c r="E5" s="275"/>
      <c r="F5" s="275"/>
      <c r="G5" s="275"/>
      <c r="H5" s="276"/>
      <c r="I5" s="9"/>
      <c r="J5" s="9"/>
      <c r="K5" s="9"/>
      <c r="L5" s="9"/>
      <c r="M5" s="12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256" t="s">
        <v>214</v>
      </c>
      <c r="AB5" s="257"/>
      <c r="AC5" s="257"/>
      <c r="AD5" s="257"/>
      <c r="AE5" s="257"/>
      <c r="AF5" s="258"/>
      <c r="AG5" s="28"/>
      <c r="AH5" s="256" t="s">
        <v>215</v>
      </c>
      <c r="AI5" s="257"/>
      <c r="AJ5" s="257"/>
      <c r="AK5" s="258"/>
    </row>
    <row r="6" spans="1:44" ht="12.75" customHeight="1" x14ac:dyDescent="0.2">
      <c r="B6" s="29"/>
      <c r="C6" s="30"/>
      <c r="D6" s="30"/>
      <c r="E6" s="30"/>
      <c r="F6" s="30"/>
      <c r="G6" s="31"/>
      <c r="H6" s="31"/>
      <c r="I6" s="9"/>
      <c r="J6" s="9"/>
      <c r="K6" s="9"/>
      <c r="L6" s="9"/>
      <c r="M6" s="12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267" t="s">
        <v>212</v>
      </c>
      <c r="AB6" s="259"/>
      <c r="AC6" s="268"/>
      <c r="AD6" s="259" t="s">
        <v>213</v>
      </c>
      <c r="AE6" s="259"/>
      <c r="AF6" s="260"/>
      <c r="AG6" s="28"/>
      <c r="AH6" s="253" t="s">
        <v>212</v>
      </c>
      <c r="AI6" s="254"/>
      <c r="AJ6" s="254" t="s">
        <v>213</v>
      </c>
      <c r="AK6" s="255"/>
    </row>
    <row r="7" spans="1:44" s="28" customFormat="1" ht="12.75" customHeight="1" x14ac:dyDescent="0.2">
      <c r="A7" s="33">
        <v>1</v>
      </c>
      <c r="B7" s="264" t="s">
        <v>251</v>
      </c>
      <c r="C7" s="273"/>
      <c r="D7" s="273"/>
      <c r="E7" s="273"/>
      <c r="F7" s="273"/>
      <c r="G7" s="273"/>
      <c r="H7" s="274"/>
      <c r="I7" s="34"/>
      <c r="J7" s="34"/>
      <c r="K7" s="34"/>
      <c r="L7" s="34"/>
      <c r="M7" s="186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" t="s">
        <v>124</v>
      </c>
      <c r="AB7" s="3" t="s">
        <v>125</v>
      </c>
      <c r="AC7" s="17" t="s">
        <v>126</v>
      </c>
      <c r="AD7" s="6" t="s">
        <v>124</v>
      </c>
      <c r="AE7" s="3" t="s">
        <v>125</v>
      </c>
      <c r="AF7" s="3" t="s">
        <v>126</v>
      </c>
      <c r="AH7" s="3" t="s">
        <v>131</v>
      </c>
      <c r="AI7" s="17" t="s">
        <v>132</v>
      </c>
      <c r="AJ7" s="20" t="s">
        <v>131</v>
      </c>
      <c r="AK7" s="3" t="s">
        <v>132</v>
      </c>
    </row>
    <row r="8" spans="1:44" ht="12.75" x14ac:dyDescent="0.2">
      <c r="A8" s="35" t="s">
        <v>33</v>
      </c>
      <c r="B8" s="36" t="s">
        <v>245</v>
      </c>
      <c r="C8" s="37"/>
      <c r="D8" s="30"/>
      <c r="E8" s="37"/>
      <c r="F8" s="38"/>
      <c r="G8" s="39">
        <f>E8+F8</f>
        <v>0</v>
      </c>
      <c r="H8" s="39">
        <f>C8-G8</f>
        <v>0</v>
      </c>
      <c r="I8" s="187" t="str">
        <f>IF(AND($C8="",$E8="",$F8=""),"",IF(AND(OR($C8&lt;&gt;"",$G8&lt;&gt;""),OR(J8="",K8="")),"Sélectionnez! -&gt;",""))</f>
        <v/>
      </c>
      <c r="J8" s="40"/>
      <c r="K8" s="40"/>
      <c r="L8" s="4" t="str">
        <f>IF(J8=K8,"-", "Changement de répartition")</f>
        <v>-</v>
      </c>
      <c r="M8" s="187" t="str">
        <f>IF(AND($C8="",$E8="",$F8=""),"",IF(AND(OR($C8&lt;&gt;"",$G8&lt;&gt;""),OR(N8="",O8="")),"Sélectionnez! -&gt;",""))</f>
        <v/>
      </c>
      <c r="N8" s="40" t="s">
        <v>131</v>
      </c>
      <c r="O8" s="40" t="s">
        <v>131</v>
      </c>
      <c r="P8" s="4" t="str">
        <f>IF(N8=O8,"-","Changement d'origine")</f>
        <v>-</v>
      </c>
      <c r="Q8" s="61"/>
      <c r="R8" s="61"/>
      <c r="S8" s="61"/>
      <c r="T8" s="61"/>
      <c r="U8" s="61"/>
      <c r="V8" s="61"/>
      <c r="W8" s="61"/>
      <c r="X8" s="61"/>
      <c r="Y8" s="61"/>
      <c r="Z8" s="61"/>
      <c r="AA8" s="4" t="str">
        <f>IF(J8="Interne",C8,"-")</f>
        <v>-</v>
      </c>
      <c r="AB8" s="4" t="str">
        <f>IF(J8="Apparenté",C8,"-")</f>
        <v>-</v>
      </c>
      <c r="AC8" s="18" t="str">
        <f>IF(J8="Externe",C8,"-")</f>
        <v>-</v>
      </c>
      <c r="AD8" s="15" t="str">
        <f>IF(K8="Interne",G8,"-")</f>
        <v>-</v>
      </c>
      <c r="AE8" s="4" t="str">
        <f>IF(K8="Apparenté",G8,"-")</f>
        <v>-</v>
      </c>
      <c r="AF8" s="4" t="str">
        <f>IF(K8="Externe",G8,"-")</f>
        <v>-</v>
      </c>
      <c r="AH8" s="4" t="str">
        <f>IF($N8="Canadien",IF($C8="","-",$C8),"-")</f>
        <v>-</v>
      </c>
      <c r="AI8" s="18" t="str">
        <f>IF($N8="Non-Canadien",IF($C8="","-",$C8),"-")</f>
        <v>-</v>
      </c>
      <c r="AJ8" s="21" t="str">
        <f>IF($O8="Canadien",IF($G8=0,"-",$G8),"-")</f>
        <v>-</v>
      </c>
      <c r="AK8" s="4" t="str">
        <f>IF($O8="Non-Canadien",IF($G8=0,"-",$G8),"-")</f>
        <v>-</v>
      </c>
    </row>
    <row r="9" spans="1:44" ht="11.25" customHeight="1" x14ac:dyDescent="0.2">
      <c r="A9" s="269" t="s">
        <v>266</v>
      </c>
      <c r="B9" s="270"/>
      <c r="C9" s="270"/>
      <c r="D9" s="270"/>
      <c r="E9" s="270"/>
      <c r="F9" s="270"/>
      <c r="G9" s="270"/>
      <c r="H9" s="270"/>
      <c r="I9" s="270"/>
      <c r="J9" s="270"/>
      <c r="K9" s="270"/>
      <c r="L9" s="270"/>
      <c r="M9" s="270"/>
      <c r="N9" s="270"/>
      <c r="O9" s="270"/>
      <c r="P9" s="271"/>
      <c r="Q9" s="61"/>
      <c r="R9" s="61"/>
      <c r="S9" s="61"/>
      <c r="T9" s="61"/>
      <c r="U9" s="61"/>
      <c r="V9" s="61"/>
      <c r="W9" s="61"/>
      <c r="X9" s="61"/>
      <c r="Y9" s="61"/>
      <c r="Z9" s="61"/>
      <c r="AA9" s="4"/>
      <c r="AB9" s="4"/>
      <c r="AC9" s="18"/>
      <c r="AD9" s="15"/>
      <c r="AE9" s="4"/>
      <c r="AF9" s="4"/>
      <c r="AH9" s="4"/>
      <c r="AI9" s="18"/>
      <c r="AJ9" s="21"/>
      <c r="AK9" s="4"/>
    </row>
    <row r="10" spans="1:44" s="28" customFormat="1" ht="12.75" customHeight="1" x14ac:dyDescent="0.2">
      <c r="A10" s="33">
        <v>1</v>
      </c>
      <c r="B10" s="41" t="s">
        <v>267</v>
      </c>
      <c r="C10" s="42">
        <f>ROUND(SUM(C8:C8),0)</f>
        <v>0</v>
      </c>
      <c r="D10" s="63"/>
      <c r="E10" s="42">
        <f>ROUND(SUM(E8:E9),0)</f>
        <v>0</v>
      </c>
      <c r="F10" s="42">
        <f>ROUND(SUM(F8:F9),0)</f>
        <v>0</v>
      </c>
      <c r="G10" s="42">
        <f>ROUND(SUM(G8:G9),0)</f>
        <v>0</v>
      </c>
      <c r="H10" s="42">
        <f>SUM(H8:H9)</f>
        <v>0</v>
      </c>
      <c r="I10" s="187"/>
      <c r="J10" s="34"/>
      <c r="K10" s="34"/>
      <c r="L10" s="34"/>
      <c r="M10" s="187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5">
        <f t="shared" ref="AA10:AF10" si="0">ROUND(SUM(AA8:AA9),0)</f>
        <v>0</v>
      </c>
      <c r="AB10" s="5">
        <f t="shared" si="0"/>
        <v>0</v>
      </c>
      <c r="AC10" s="19">
        <f t="shared" si="0"/>
        <v>0</v>
      </c>
      <c r="AD10" s="16">
        <f t="shared" si="0"/>
        <v>0</v>
      </c>
      <c r="AE10" s="5">
        <f t="shared" si="0"/>
        <v>0</v>
      </c>
      <c r="AF10" s="5">
        <f t="shared" si="0"/>
        <v>0</v>
      </c>
      <c r="AH10" s="5">
        <f>ROUND(SUM(AH8:AH9),0)</f>
        <v>0</v>
      </c>
      <c r="AI10" s="19">
        <f>ROUND(SUM(AI8:AI9),0)</f>
        <v>0</v>
      </c>
      <c r="AJ10" s="22">
        <f>ROUND(SUM(AJ8:AJ9),0)</f>
        <v>0</v>
      </c>
      <c r="AK10" s="5">
        <f>ROUND(SUM(AK8:AK9),0)</f>
        <v>0</v>
      </c>
    </row>
    <row r="11" spans="1:44" ht="12.75" customHeight="1" x14ac:dyDescent="0.2">
      <c r="B11" s="29"/>
      <c r="C11" s="30"/>
      <c r="D11" s="30"/>
      <c r="E11" s="30"/>
      <c r="F11" s="30"/>
      <c r="G11" s="31"/>
      <c r="H11" s="31"/>
      <c r="I11" s="187"/>
      <c r="J11" s="9"/>
      <c r="K11" s="9"/>
      <c r="L11" s="9"/>
      <c r="M11" s="187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44" s="28" customFormat="1" ht="12.75" customHeight="1" x14ac:dyDescent="0.2">
      <c r="A12" s="33">
        <v>2</v>
      </c>
      <c r="B12" s="264" t="s">
        <v>107</v>
      </c>
      <c r="C12" s="265"/>
      <c r="D12" s="265"/>
      <c r="E12" s="265"/>
      <c r="F12" s="265"/>
      <c r="G12" s="265"/>
      <c r="H12" s="266"/>
      <c r="I12" s="187"/>
      <c r="J12" s="34"/>
      <c r="K12" s="34"/>
      <c r="L12" s="34"/>
      <c r="M12" s="187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" t="s">
        <v>124</v>
      </c>
      <c r="AB12" s="3" t="s">
        <v>125</v>
      </c>
      <c r="AC12" s="17" t="s">
        <v>126</v>
      </c>
      <c r="AD12" s="20" t="s">
        <v>124</v>
      </c>
      <c r="AE12" s="3" t="s">
        <v>125</v>
      </c>
      <c r="AF12" s="3" t="s">
        <v>126</v>
      </c>
      <c r="AH12" s="3" t="s">
        <v>131</v>
      </c>
      <c r="AI12" s="17" t="s">
        <v>132</v>
      </c>
      <c r="AJ12" s="20" t="s">
        <v>131</v>
      </c>
      <c r="AK12" s="3" t="s">
        <v>132</v>
      </c>
    </row>
    <row r="13" spans="1:44" s="28" customFormat="1" ht="10.5" customHeight="1" x14ac:dyDescent="0.2">
      <c r="A13" s="269" t="s">
        <v>305</v>
      </c>
      <c r="B13" s="270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1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"/>
      <c r="AB13" s="3"/>
      <c r="AC13" s="17"/>
      <c r="AD13" s="20"/>
      <c r="AE13" s="3"/>
      <c r="AF13" s="3"/>
      <c r="AH13" s="3"/>
      <c r="AI13" s="17"/>
      <c r="AJ13" s="20"/>
      <c r="AK13" s="3"/>
    </row>
    <row r="14" spans="1:44" ht="12.75" customHeight="1" x14ac:dyDescent="0.2">
      <c r="A14" s="35" t="s">
        <v>34</v>
      </c>
      <c r="B14" s="36" t="s">
        <v>139</v>
      </c>
      <c r="C14" s="37"/>
      <c r="D14" s="30"/>
      <c r="E14" s="37"/>
      <c r="F14" s="66"/>
      <c r="G14" s="39">
        <f t="shared" ref="G14:G19" si="1">E14+F14</f>
        <v>0</v>
      </c>
      <c r="H14" s="39">
        <f t="shared" ref="H14:H19" si="2">C14-G14</f>
        <v>0</v>
      </c>
      <c r="I14" s="187" t="str">
        <f t="shared" ref="I14:I19" si="3">IF(AND($C14="",$E14="",$F14=""),"",IF(AND(OR($C14&lt;&gt;"",$G14&lt;&gt;""),OR(J14="",K14="")),"Sélectionnez! -&gt;",""))</f>
        <v/>
      </c>
      <c r="J14" s="40"/>
      <c r="K14" s="40"/>
      <c r="L14" s="4" t="str">
        <f t="shared" ref="L14:L19" si="4">IF(J14=K14,"-", "Changement de répartition")</f>
        <v>-</v>
      </c>
      <c r="M14" s="187" t="str">
        <f t="shared" ref="M14:M19" si="5">IF(AND($C14="",$E14="",$F14=""),"",IF(AND(OR($C14&lt;&gt;"",$G14&lt;&gt;""),OR(N14="",O14="")),"Sélectionnez! -&gt;",""))</f>
        <v/>
      </c>
      <c r="N14" s="40" t="s">
        <v>131</v>
      </c>
      <c r="O14" s="40" t="s">
        <v>131</v>
      </c>
      <c r="P14" s="4" t="str">
        <f t="shared" ref="P14:P19" si="6">IF(N14=O14,"-","Changement d'origine")</f>
        <v>-</v>
      </c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4" t="str">
        <f t="shared" ref="AA14:AA19" si="7">IF(J14="Interne",C14,"-")</f>
        <v>-</v>
      </c>
      <c r="AB14" s="4" t="str">
        <f t="shared" ref="AB14:AB19" si="8">IF(J14="Apparenté",C14,"-")</f>
        <v>-</v>
      </c>
      <c r="AC14" s="18" t="str">
        <f t="shared" ref="AC14:AC19" si="9">IF(J14="Externe",C14,"-")</f>
        <v>-</v>
      </c>
      <c r="AD14" s="21" t="str">
        <f t="shared" ref="AD14:AD19" si="10">IF(K14="Interne",G14,"-")</f>
        <v>-</v>
      </c>
      <c r="AE14" s="4" t="str">
        <f t="shared" ref="AE14:AE19" si="11">IF(K14="Apparenté",G14,"-")</f>
        <v>-</v>
      </c>
      <c r="AF14" s="4" t="str">
        <f t="shared" ref="AF14:AF19" si="12">IF(K14="Externe",G14,"-")</f>
        <v>-</v>
      </c>
      <c r="AH14" s="4" t="str">
        <f t="shared" ref="AH14:AH19" si="13">IF($N14="Canadien",IF($C14="","-",$C14),"-")</f>
        <v>-</v>
      </c>
      <c r="AI14" s="18" t="str">
        <f t="shared" ref="AI14:AI19" si="14">IF($N14="Non-Canadien",IF($C14="","-",$C14),"-")</f>
        <v>-</v>
      </c>
      <c r="AJ14" s="21" t="str">
        <f t="shared" ref="AJ14:AJ19" si="15">IF($O14="Canadien",IF($G14=0,"-",$G14),"-")</f>
        <v>-</v>
      </c>
      <c r="AK14" s="4" t="str">
        <f t="shared" ref="AK14:AK19" si="16">IF($O14="Non-Canadien",IF($G14=0,"-",$G14),"-")</f>
        <v>-</v>
      </c>
    </row>
    <row r="15" spans="1:44" ht="12.75" customHeight="1" x14ac:dyDescent="0.2">
      <c r="A15" s="35" t="s">
        <v>35</v>
      </c>
      <c r="B15" s="36" t="s">
        <v>256</v>
      </c>
      <c r="C15" s="37"/>
      <c r="D15" s="30"/>
      <c r="E15" s="37"/>
      <c r="F15" s="66"/>
      <c r="G15" s="39">
        <f t="shared" si="1"/>
        <v>0</v>
      </c>
      <c r="H15" s="39">
        <f t="shared" si="2"/>
        <v>0</v>
      </c>
      <c r="I15" s="187" t="str">
        <f t="shared" si="3"/>
        <v/>
      </c>
      <c r="J15" s="40"/>
      <c r="K15" s="40"/>
      <c r="L15" s="4" t="str">
        <f t="shared" si="4"/>
        <v>-</v>
      </c>
      <c r="M15" s="187" t="str">
        <f t="shared" si="5"/>
        <v/>
      </c>
      <c r="N15" s="40" t="s">
        <v>131</v>
      </c>
      <c r="O15" s="40" t="s">
        <v>131</v>
      </c>
      <c r="P15" s="4" t="str">
        <f t="shared" si="6"/>
        <v>-</v>
      </c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4" t="str">
        <f t="shared" si="7"/>
        <v>-</v>
      </c>
      <c r="AB15" s="4" t="str">
        <f t="shared" si="8"/>
        <v>-</v>
      </c>
      <c r="AC15" s="18" t="str">
        <f t="shared" si="9"/>
        <v>-</v>
      </c>
      <c r="AD15" s="21" t="str">
        <f t="shared" si="10"/>
        <v>-</v>
      </c>
      <c r="AE15" s="4" t="str">
        <f t="shared" si="11"/>
        <v>-</v>
      </c>
      <c r="AF15" s="4" t="str">
        <f t="shared" si="12"/>
        <v>-</v>
      </c>
      <c r="AH15" s="4" t="str">
        <f t="shared" si="13"/>
        <v>-</v>
      </c>
      <c r="AI15" s="18" t="str">
        <f t="shared" si="14"/>
        <v>-</v>
      </c>
      <c r="AJ15" s="21" t="str">
        <f t="shared" si="15"/>
        <v>-</v>
      </c>
      <c r="AK15" s="4" t="str">
        <f t="shared" si="16"/>
        <v>-</v>
      </c>
    </row>
    <row r="16" spans="1:44" ht="12.75" customHeight="1" x14ac:dyDescent="0.2">
      <c r="A16" s="35" t="s">
        <v>36</v>
      </c>
      <c r="B16" s="36" t="s">
        <v>257</v>
      </c>
      <c r="C16" s="37"/>
      <c r="D16" s="30"/>
      <c r="E16" s="37"/>
      <c r="F16" s="66"/>
      <c r="G16" s="39">
        <f t="shared" si="1"/>
        <v>0</v>
      </c>
      <c r="H16" s="39">
        <f t="shared" si="2"/>
        <v>0</v>
      </c>
      <c r="I16" s="187" t="str">
        <f t="shared" si="3"/>
        <v/>
      </c>
      <c r="J16" s="40"/>
      <c r="K16" s="40"/>
      <c r="L16" s="4" t="str">
        <f t="shared" si="4"/>
        <v>-</v>
      </c>
      <c r="M16" s="187" t="str">
        <f t="shared" si="5"/>
        <v/>
      </c>
      <c r="N16" s="40" t="s">
        <v>131</v>
      </c>
      <c r="O16" s="40" t="s">
        <v>131</v>
      </c>
      <c r="P16" s="4" t="str">
        <f t="shared" si="6"/>
        <v>-</v>
      </c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4" t="str">
        <f t="shared" si="7"/>
        <v>-</v>
      </c>
      <c r="AB16" s="4" t="str">
        <f t="shared" si="8"/>
        <v>-</v>
      </c>
      <c r="AC16" s="18" t="str">
        <f t="shared" si="9"/>
        <v>-</v>
      </c>
      <c r="AD16" s="21" t="str">
        <f t="shared" si="10"/>
        <v>-</v>
      </c>
      <c r="AE16" s="4" t="str">
        <f t="shared" si="11"/>
        <v>-</v>
      </c>
      <c r="AF16" s="4" t="str">
        <f t="shared" si="12"/>
        <v>-</v>
      </c>
      <c r="AH16" s="4" t="str">
        <f t="shared" si="13"/>
        <v>-</v>
      </c>
      <c r="AI16" s="18" t="str">
        <f t="shared" si="14"/>
        <v>-</v>
      </c>
      <c r="AJ16" s="21" t="str">
        <f t="shared" si="15"/>
        <v>-</v>
      </c>
      <c r="AK16" s="4" t="str">
        <f t="shared" si="16"/>
        <v>-</v>
      </c>
    </row>
    <row r="17" spans="1:37" ht="12.75" customHeight="1" x14ac:dyDescent="0.2">
      <c r="A17" s="35" t="s">
        <v>37</v>
      </c>
      <c r="B17" s="36" t="s">
        <v>308</v>
      </c>
      <c r="C17" s="37"/>
      <c r="D17" s="30"/>
      <c r="E17" s="37"/>
      <c r="F17" s="66"/>
      <c r="G17" s="39">
        <f t="shared" si="1"/>
        <v>0</v>
      </c>
      <c r="H17" s="39">
        <f t="shared" si="2"/>
        <v>0</v>
      </c>
      <c r="I17" s="187" t="str">
        <f t="shared" si="3"/>
        <v/>
      </c>
      <c r="J17" s="40"/>
      <c r="K17" s="40"/>
      <c r="L17" s="4" t="str">
        <f t="shared" si="4"/>
        <v>-</v>
      </c>
      <c r="M17" s="187" t="str">
        <f t="shared" si="5"/>
        <v/>
      </c>
      <c r="N17" s="40" t="s">
        <v>131</v>
      </c>
      <c r="O17" s="40" t="s">
        <v>131</v>
      </c>
      <c r="P17" s="4" t="str">
        <f t="shared" si="6"/>
        <v>-</v>
      </c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4" t="str">
        <f t="shared" si="7"/>
        <v>-</v>
      </c>
      <c r="AB17" s="4" t="str">
        <f t="shared" si="8"/>
        <v>-</v>
      </c>
      <c r="AC17" s="18" t="str">
        <f t="shared" si="9"/>
        <v>-</v>
      </c>
      <c r="AD17" s="21" t="str">
        <f t="shared" si="10"/>
        <v>-</v>
      </c>
      <c r="AE17" s="4" t="str">
        <f t="shared" si="11"/>
        <v>-</v>
      </c>
      <c r="AF17" s="4" t="str">
        <f t="shared" si="12"/>
        <v>-</v>
      </c>
      <c r="AH17" s="4" t="str">
        <f t="shared" si="13"/>
        <v>-</v>
      </c>
      <c r="AI17" s="18" t="str">
        <f t="shared" si="14"/>
        <v>-</v>
      </c>
      <c r="AJ17" s="21" t="str">
        <f t="shared" si="15"/>
        <v>-</v>
      </c>
      <c r="AK17" s="4" t="str">
        <f t="shared" si="16"/>
        <v>-</v>
      </c>
    </row>
    <row r="18" spans="1:37" ht="12.75" customHeight="1" x14ac:dyDescent="0.2">
      <c r="A18" s="35" t="s">
        <v>38</v>
      </c>
      <c r="B18" s="36" t="s">
        <v>310</v>
      </c>
      <c r="C18" s="37"/>
      <c r="D18" s="30"/>
      <c r="E18" s="37"/>
      <c r="F18" s="66"/>
      <c r="G18" s="39">
        <f t="shared" si="1"/>
        <v>0</v>
      </c>
      <c r="H18" s="39">
        <f t="shared" si="2"/>
        <v>0</v>
      </c>
      <c r="I18" s="187" t="str">
        <f t="shared" si="3"/>
        <v/>
      </c>
      <c r="J18" s="40"/>
      <c r="K18" s="40"/>
      <c r="L18" s="4" t="str">
        <f t="shared" si="4"/>
        <v>-</v>
      </c>
      <c r="M18" s="187" t="str">
        <f t="shared" si="5"/>
        <v/>
      </c>
      <c r="N18" s="40" t="s">
        <v>131</v>
      </c>
      <c r="O18" s="40" t="s">
        <v>131</v>
      </c>
      <c r="P18" s="4" t="str">
        <f t="shared" si="6"/>
        <v>-</v>
      </c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4" t="str">
        <f t="shared" si="7"/>
        <v>-</v>
      </c>
      <c r="AB18" s="4" t="str">
        <f t="shared" si="8"/>
        <v>-</v>
      </c>
      <c r="AC18" s="18" t="str">
        <f t="shared" si="9"/>
        <v>-</v>
      </c>
      <c r="AD18" s="21" t="str">
        <f t="shared" si="10"/>
        <v>-</v>
      </c>
      <c r="AE18" s="4" t="str">
        <f t="shared" si="11"/>
        <v>-</v>
      </c>
      <c r="AF18" s="4" t="str">
        <f t="shared" si="12"/>
        <v>-</v>
      </c>
      <c r="AH18" s="4" t="str">
        <f t="shared" si="13"/>
        <v>-</v>
      </c>
      <c r="AI18" s="18" t="str">
        <f t="shared" si="14"/>
        <v>-</v>
      </c>
      <c r="AJ18" s="21" t="str">
        <f t="shared" si="15"/>
        <v>-</v>
      </c>
      <c r="AK18" s="4" t="str">
        <f t="shared" si="16"/>
        <v>-</v>
      </c>
    </row>
    <row r="19" spans="1:37" ht="12.75" customHeight="1" x14ac:dyDescent="0.2">
      <c r="A19" s="35"/>
      <c r="B19" s="36"/>
      <c r="C19" s="37"/>
      <c r="D19" s="30"/>
      <c r="E19" s="37"/>
      <c r="F19" s="66"/>
      <c r="G19" s="39">
        <f t="shared" si="1"/>
        <v>0</v>
      </c>
      <c r="H19" s="39">
        <f t="shared" si="2"/>
        <v>0</v>
      </c>
      <c r="I19" s="187" t="str">
        <f t="shared" si="3"/>
        <v/>
      </c>
      <c r="J19" s="40"/>
      <c r="K19" s="40"/>
      <c r="L19" s="4" t="str">
        <f t="shared" si="4"/>
        <v>-</v>
      </c>
      <c r="M19" s="187" t="str">
        <f t="shared" si="5"/>
        <v/>
      </c>
      <c r="N19" s="40" t="s">
        <v>131</v>
      </c>
      <c r="O19" s="40" t="s">
        <v>131</v>
      </c>
      <c r="P19" s="4" t="str">
        <f t="shared" si="6"/>
        <v>-</v>
      </c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4" t="str">
        <f t="shared" si="7"/>
        <v>-</v>
      </c>
      <c r="AB19" s="4" t="str">
        <f t="shared" si="8"/>
        <v>-</v>
      </c>
      <c r="AC19" s="18" t="str">
        <f t="shared" si="9"/>
        <v>-</v>
      </c>
      <c r="AD19" s="21" t="str">
        <f t="shared" si="10"/>
        <v>-</v>
      </c>
      <c r="AE19" s="4" t="str">
        <f t="shared" si="11"/>
        <v>-</v>
      </c>
      <c r="AF19" s="4" t="str">
        <f t="shared" si="12"/>
        <v>-</v>
      </c>
      <c r="AH19" s="4" t="str">
        <f t="shared" si="13"/>
        <v>-</v>
      </c>
      <c r="AI19" s="18" t="str">
        <f t="shared" si="14"/>
        <v>-</v>
      </c>
      <c r="AJ19" s="21" t="str">
        <f t="shared" si="15"/>
        <v>-</v>
      </c>
      <c r="AK19" s="4" t="str">
        <f t="shared" si="16"/>
        <v>-</v>
      </c>
    </row>
    <row r="20" spans="1:37" s="28" customFormat="1" ht="12.75" customHeight="1" x14ac:dyDescent="0.2">
      <c r="A20" s="33">
        <v>2</v>
      </c>
      <c r="B20" s="41" t="s">
        <v>138</v>
      </c>
      <c r="C20" s="42">
        <f>ROUND(SUM(C14:C19),0)</f>
        <v>0</v>
      </c>
      <c r="D20" s="63"/>
      <c r="E20" s="42">
        <f>ROUND(SUM(E14:E19),0)</f>
        <v>0</v>
      </c>
      <c r="F20" s="67">
        <f>ROUND(SUM(F14:F19),0)</f>
        <v>0</v>
      </c>
      <c r="G20" s="42">
        <f>ROUND(SUM(G14:G19),0)</f>
        <v>0</v>
      </c>
      <c r="H20" s="42">
        <f>SUM(H14:H19)</f>
        <v>0</v>
      </c>
      <c r="I20" s="187"/>
      <c r="J20" s="34"/>
      <c r="K20" s="34"/>
      <c r="L20" s="34"/>
      <c r="M20" s="187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5">
        <f t="shared" ref="AA20:AF20" si="17">ROUND(SUM(AA14:AA19),0)</f>
        <v>0</v>
      </c>
      <c r="AB20" s="5">
        <f t="shared" si="17"/>
        <v>0</v>
      </c>
      <c r="AC20" s="19">
        <f t="shared" si="17"/>
        <v>0</v>
      </c>
      <c r="AD20" s="22">
        <f t="shared" si="17"/>
        <v>0</v>
      </c>
      <c r="AE20" s="5">
        <f t="shared" si="17"/>
        <v>0</v>
      </c>
      <c r="AF20" s="5">
        <f t="shared" si="17"/>
        <v>0</v>
      </c>
      <c r="AH20" s="5">
        <f>ROUND(SUM(AH14:AH19),0)</f>
        <v>0</v>
      </c>
      <c r="AI20" s="19">
        <f>ROUND(SUM(AI14:AI19),0)</f>
        <v>0</v>
      </c>
      <c r="AJ20" s="22">
        <f>ROUND(SUM(AJ14:AJ19),0)</f>
        <v>0</v>
      </c>
      <c r="AK20" s="5">
        <f>ROUND(SUM(AK14:AK19),0)</f>
        <v>0</v>
      </c>
    </row>
    <row r="21" spans="1:37" ht="12.75" customHeight="1" x14ac:dyDescent="0.2">
      <c r="B21" s="29"/>
      <c r="C21" s="30"/>
      <c r="D21" s="30"/>
      <c r="E21" s="30"/>
      <c r="F21" s="30"/>
      <c r="G21" s="31"/>
      <c r="H21" s="31"/>
      <c r="I21" s="187"/>
      <c r="J21" s="9"/>
      <c r="K21" s="9"/>
      <c r="L21" s="9"/>
      <c r="M21" s="187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H21" s="12"/>
      <c r="AI21" s="12"/>
      <c r="AJ21" s="12"/>
      <c r="AK21" s="12"/>
    </row>
    <row r="22" spans="1:37" s="28" customFormat="1" ht="12.75" customHeight="1" x14ac:dyDescent="0.2">
      <c r="A22" s="33">
        <v>3</v>
      </c>
      <c r="B22" s="264" t="s">
        <v>108</v>
      </c>
      <c r="C22" s="265"/>
      <c r="D22" s="265"/>
      <c r="E22" s="265"/>
      <c r="F22" s="265"/>
      <c r="G22" s="265"/>
      <c r="H22" s="266"/>
      <c r="I22" s="187"/>
      <c r="J22" s="34"/>
      <c r="K22" s="34"/>
      <c r="L22" s="34"/>
      <c r="M22" s="187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" t="s">
        <v>124</v>
      </c>
      <c r="AB22" s="3" t="s">
        <v>125</v>
      </c>
      <c r="AC22" s="17" t="s">
        <v>126</v>
      </c>
      <c r="AD22" s="20" t="s">
        <v>124</v>
      </c>
      <c r="AE22" s="3" t="s">
        <v>125</v>
      </c>
      <c r="AF22" s="3" t="s">
        <v>126</v>
      </c>
      <c r="AH22" s="3" t="s">
        <v>131</v>
      </c>
      <c r="AI22" s="17" t="s">
        <v>132</v>
      </c>
      <c r="AJ22" s="20" t="s">
        <v>131</v>
      </c>
      <c r="AK22" s="3" t="s">
        <v>132</v>
      </c>
    </row>
    <row r="23" spans="1:37" ht="12.75" customHeight="1" x14ac:dyDescent="0.2">
      <c r="A23" s="35" t="s">
        <v>39</v>
      </c>
      <c r="B23" s="64" t="s">
        <v>140</v>
      </c>
      <c r="C23" s="37"/>
      <c r="D23" s="30"/>
      <c r="E23" s="37"/>
      <c r="F23" s="66"/>
      <c r="G23" s="39">
        <f>E23+F23</f>
        <v>0</v>
      </c>
      <c r="H23" s="39">
        <f>C23-G23</f>
        <v>0</v>
      </c>
      <c r="I23" s="187" t="str">
        <f>IF(AND($C23="",$E23="",$F23=""),"",IF(AND(OR($C23&lt;&gt;"",$G23&lt;&gt;""),OR(J23="",K23="")),"Sélectionnez! -&gt;",""))</f>
        <v/>
      </c>
      <c r="J23" s="40"/>
      <c r="K23" s="40"/>
      <c r="L23" s="4" t="str">
        <f>IF(J23=K23,"-", "Changement de répartition")</f>
        <v>-</v>
      </c>
      <c r="M23" s="187" t="str">
        <f>IF(AND($C23="",$E23="",$F23=""),"",IF(AND(OR($C23&lt;&gt;"",$G23&lt;&gt;""),OR(N23="",O23="")),"Sélectionnez! -&gt;",""))</f>
        <v/>
      </c>
      <c r="N23" s="40" t="s">
        <v>131</v>
      </c>
      <c r="O23" s="40" t="s">
        <v>131</v>
      </c>
      <c r="P23" s="4" t="str">
        <f>IF(N23=O23,"-","Changement d'origine")</f>
        <v>-</v>
      </c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4" t="str">
        <f>IF(J23="Interne",C23,"-")</f>
        <v>-</v>
      </c>
      <c r="AB23" s="4" t="str">
        <f>IF(J23="Apparenté",C23,"-")</f>
        <v>-</v>
      </c>
      <c r="AC23" s="18" t="str">
        <f>IF(J23="Externe",C23,"-")</f>
        <v>-</v>
      </c>
      <c r="AD23" s="21" t="str">
        <f>IF(K23="Interne",G23,"-")</f>
        <v>-</v>
      </c>
      <c r="AE23" s="4" t="str">
        <f>IF(K23="Apparenté",G23,"-")</f>
        <v>-</v>
      </c>
      <c r="AF23" s="4" t="str">
        <f>IF(K23="Externe",G23,"-")</f>
        <v>-</v>
      </c>
      <c r="AH23" s="4" t="str">
        <f>IF($N23="Canadien",IF($C23="","-",$C23),"-")</f>
        <v>-</v>
      </c>
      <c r="AI23" s="18" t="str">
        <f>IF($N23="Non-Canadien",IF($C23="","-",$C23),"-")</f>
        <v>-</v>
      </c>
      <c r="AJ23" s="21" t="str">
        <f>IF($O23="Canadien",IF($G23=0,"-",$G23),"-")</f>
        <v>-</v>
      </c>
      <c r="AK23" s="4" t="str">
        <f>IF($O23="Non-Canadien",IF($G23=0,"-",$G23),"-")</f>
        <v>-</v>
      </c>
    </row>
    <row r="24" spans="1:37" ht="12.75" customHeight="1" x14ac:dyDescent="0.2">
      <c r="A24" s="35" t="s">
        <v>40</v>
      </c>
      <c r="B24" s="64" t="s">
        <v>309</v>
      </c>
      <c r="C24" s="37"/>
      <c r="D24" s="30"/>
      <c r="E24" s="37"/>
      <c r="F24" s="66"/>
      <c r="G24" s="39">
        <f>E24+F24</f>
        <v>0</v>
      </c>
      <c r="H24" s="39">
        <f>C24-G24</f>
        <v>0</v>
      </c>
      <c r="I24" s="187" t="str">
        <f>IF(AND($C24="",$E24="",$F24=""),"",IF(AND(OR($C24&lt;&gt;"",$G24&lt;&gt;""),OR(J24="",K24="")),"Sélectionnez! -&gt;",""))</f>
        <v/>
      </c>
      <c r="J24" s="40"/>
      <c r="K24" s="40"/>
      <c r="L24" s="4" t="str">
        <f>IF(J24=K24,"-", "Changement de répartition")</f>
        <v>-</v>
      </c>
      <c r="M24" s="187" t="str">
        <f>IF(AND($C24="",$E24="",$F24=""),"",IF(AND(OR($C24&lt;&gt;"",$G24&lt;&gt;""),OR(N24="",O24="")),"Sélectionnez! -&gt;",""))</f>
        <v/>
      </c>
      <c r="N24" s="40" t="s">
        <v>131</v>
      </c>
      <c r="O24" s="40" t="s">
        <v>131</v>
      </c>
      <c r="P24" s="4" t="str">
        <f>IF(N24=O24,"-","Changement d'origine")</f>
        <v>-</v>
      </c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4" t="str">
        <f>IF(J24="Interne",C24,"-")</f>
        <v>-</v>
      </c>
      <c r="AB24" s="4" t="str">
        <f>IF(J24="Apparenté",C24,"-")</f>
        <v>-</v>
      </c>
      <c r="AC24" s="18" t="str">
        <f>IF(J24="Externe",C24,"-")</f>
        <v>-</v>
      </c>
      <c r="AD24" s="21" t="str">
        <f>IF(K24="Interne",G24,"-")</f>
        <v>-</v>
      </c>
      <c r="AE24" s="4" t="str">
        <f>IF(K24="Apparenté",G24,"-")</f>
        <v>-</v>
      </c>
      <c r="AF24" s="4" t="str">
        <f>IF(K24="Externe",G24,"-")</f>
        <v>-</v>
      </c>
      <c r="AH24" s="4" t="str">
        <f>IF($N24="Canadien",IF($C24="","-",$C24),"-")</f>
        <v>-</v>
      </c>
      <c r="AI24" s="18" t="str">
        <f>IF($N24="Non-Canadien",IF($C24="","-",$C24),"-")</f>
        <v>-</v>
      </c>
      <c r="AJ24" s="21" t="str">
        <f>IF($O24="Canadien",IF($G24=0,"-",$G24),"-")</f>
        <v>-</v>
      </c>
      <c r="AK24" s="4" t="str">
        <f>IF($O24="Non-Canadien",IF($G24=0,"-",$G24),"-")</f>
        <v>-</v>
      </c>
    </row>
    <row r="25" spans="1:37" ht="12.75" customHeight="1" x14ac:dyDescent="0.2">
      <c r="A25" s="35" t="s">
        <v>41</v>
      </c>
      <c r="B25" s="64" t="s">
        <v>141</v>
      </c>
      <c r="C25" s="37"/>
      <c r="D25" s="30"/>
      <c r="E25" s="37"/>
      <c r="F25" s="66"/>
      <c r="G25" s="39">
        <f>E25+F25</f>
        <v>0</v>
      </c>
      <c r="H25" s="39">
        <f>C25-G25</f>
        <v>0</v>
      </c>
      <c r="I25" s="187" t="str">
        <f>IF(AND($C25="",$E25="",$F25=""),"",IF(AND(OR($C25&lt;&gt;"",$G25&lt;&gt;""),OR(J25="",K25="")),"Sélectionnez! -&gt;",""))</f>
        <v/>
      </c>
      <c r="J25" s="40"/>
      <c r="K25" s="40"/>
      <c r="L25" s="4" t="str">
        <f>IF(J25=K25,"-", "Changement de répartition")</f>
        <v>-</v>
      </c>
      <c r="M25" s="187" t="str">
        <f>IF(AND($C25="",$E25="",$F25=""),"",IF(AND(OR($C25&lt;&gt;"",$G25&lt;&gt;""),OR(N25="",O25="")),"Sélectionnez! -&gt;",""))</f>
        <v/>
      </c>
      <c r="N25" s="40" t="s">
        <v>131</v>
      </c>
      <c r="O25" s="40" t="s">
        <v>131</v>
      </c>
      <c r="P25" s="4" t="str">
        <f>IF(N25=O25,"-","Changement d'origine")</f>
        <v>-</v>
      </c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4" t="str">
        <f>IF(J25="Interne",C25,"-")</f>
        <v>-</v>
      </c>
      <c r="AB25" s="4" t="str">
        <f>IF(J25="Apparenté",C25,"-")</f>
        <v>-</v>
      </c>
      <c r="AC25" s="18" t="str">
        <f>IF(J25="Externe",C25,"-")</f>
        <v>-</v>
      </c>
      <c r="AD25" s="21" t="str">
        <f>IF(K25="Interne",G25,"-")</f>
        <v>-</v>
      </c>
      <c r="AE25" s="4" t="str">
        <f>IF(K25="Apparenté",G25,"-")</f>
        <v>-</v>
      </c>
      <c r="AF25" s="4" t="str">
        <f>IF(K25="Externe",G25,"-")</f>
        <v>-</v>
      </c>
      <c r="AH25" s="4" t="str">
        <f>IF($N25="Canadien",IF($C25="","-",$C25),"-")</f>
        <v>-</v>
      </c>
      <c r="AI25" s="18" t="str">
        <f>IF($N25="Non-Canadien",IF($C25="","-",$C25),"-")</f>
        <v>-</v>
      </c>
      <c r="AJ25" s="21" t="str">
        <f>IF($O25="Canadien",IF($G25=0,"-",$G25),"-")</f>
        <v>-</v>
      </c>
      <c r="AK25" s="4" t="str">
        <f>IF($O25="Non-Canadien",IF($G25=0,"-",$G25),"-")</f>
        <v>-</v>
      </c>
    </row>
    <row r="26" spans="1:37" ht="12.75" customHeight="1" x14ac:dyDescent="0.2">
      <c r="A26" s="35" t="s">
        <v>42</v>
      </c>
      <c r="B26" s="64" t="s">
        <v>280</v>
      </c>
      <c r="C26" s="37"/>
      <c r="D26" s="30"/>
      <c r="E26" s="37"/>
      <c r="F26" s="66"/>
      <c r="G26" s="39">
        <f>E26+F26</f>
        <v>0</v>
      </c>
      <c r="H26" s="39">
        <f>C26-G26</f>
        <v>0</v>
      </c>
      <c r="I26" s="187" t="str">
        <f>IF(AND($C26="",$E26="",$F26=""),"",IF(AND(OR($C26&lt;&gt;"",$G26&lt;&gt;""),OR(J26="",K26="")),"Sélectionnez! -&gt;",""))</f>
        <v/>
      </c>
      <c r="J26" s="40"/>
      <c r="K26" s="40"/>
      <c r="L26" s="4" t="str">
        <f>IF(J26=K26,"-", "Changement de répartition")</f>
        <v>-</v>
      </c>
      <c r="M26" s="187" t="str">
        <f>IF(AND($C26="",$E26="",$F26=""),"",IF(AND(OR($C26&lt;&gt;"",$G26&lt;&gt;""),OR(N26="",O26="")),"Sélectionnez! -&gt;",""))</f>
        <v/>
      </c>
      <c r="N26" s="40" t="s">
        <v>131</v>
      </c>
      <c r="O26" s="40" t="s">
        <v>131</v>
      </c>
      <c r="P26" s="4" t="str">
        <f>IF(N26=O26,"-","Changement d'origine")</f>
        <v>-</v>
      </c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4" t="str">
        <f>IF(J26="Interne",C26,"-")</f>
        <v>-</v>
      </c>
      <c r="AB26" s="4" t="str">
        <f>IF(J26="Apparenté",C26,"-")</f>
        <v>-</v>
      </c>
      <c r="AC26" s="18" t="str">
        <f>IF(J26="Externe",C26,"-")</f>
        <v>-</v>
      </c>
      <c r="AD26" s="21" t="str">
        <f>IF(K26="Interne",G26,"-")</f>
        <v>-</v>
      </c>
      <c r="AE26" s="4" t="str">
        <f>IF(K26="Apparenté",G26,"-")</f>
        <v>-</v>
      </c>
      <c r="AF26" s="4" t="str">
        <f>IF(K26="Externe",G26,"-")</f>
        <v>-</v>
      </c>
      <c r="AH26" s="4" t="str">
        <f>IF($N26="Canadien",IF($C26="","-",$C26),"-")</f>
        <v>-</v>
      </c>
      <c r="AI26" s="18" t="str">
        <f>IF($N26="Non-Canadien",IF($C26="","-",$C26),"-")</f>
        <v>-</v>
      </c>
      <c r="AJ26" s="21" t="str">
        <f>IF($O26="Canadien",IF($G26=0,"-",$G26),"-")</f>
        <v>-</v>
      </c>
      <c r="AK26" s="4" t="str">
        <f>IF($O26="Non-Canadien",IF($G26=0,"-",$G26),"-")</f>
        <v>-</v>
      </c>
    </row>
    <row r="27" spans="1:37" ht="12.75" customHeight="1" x14ac:dyDescent="0.2">
      <c r="A27" s="35"/>
      <c r="B27" s="64"/>
      <c r="C27" s="37"/>
      <c r="D27" s="30"/>
      <c r="E27" s="37"/>
      <c r="F27" s="66"/>
      <c r="G27" s="39">
        <f>E27+F27</f>
        <v>0</v>
      </c>
      <c r="H27" s="39">
        <f>C27-G27</f>
        <v>0</v>
      </c>
      <c r="I27" s="187" t="str">
        <f>IF(AND($C27="",$E27="",$F27=""),"",IF(AND(OR($C27&lt;&gt;"",$G27&lt;&gt;""),OR(J27="",K27="")),"Sélectionnez! -&gt;",""))</f>
        <v/>
      </c>
      <c r="J27" s="40"/>
      <c r="K27" s="40"/>
      <c r="L27" s="4" t="str">
        <f>IF(J27=K27,"-", "Changement de répartition")</f>
        <v>-</v>
      </c>
      <c r="M27" s="187" t="str">
        <f>IF(AND($C27="",$E27="",$F27=""),"",IF(AND(OR($C27&lt;&gt;"",$G27&lt;&gt;""),OR(N27="",O27="")),"Sélectionnez! -&gt;",""))</f>
        <v/>
      </c>
      <c r="N27" s="40" t="s">
        <v>131</v>
      </c>
      <c r="O27" s="40" t="s">
        <v>131</v>
      </c>
      <c r="P27" s="4" t="str">
        <f>IF(N27=O27,"-","Changement d'origine")</f>
        <v>-</v>
      </c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4" t="str">
        <f>IF(J27="Interne",C27,"-")</f>
        <v>-</v>
      </c>
      <c r="AB27" s="4" t="str">
        <f>IF(J27="Apparenté",C27,"-")</f>
        <v>-</v>
      </c>
      <c r="AC27" s="18" t="str">
        <f>IF(J27="Externe",C27,"-")</f>
        <v>-</v>
      </c>
      <c r="AD27" s="21" t="str">
        <f>IF(K27="Interne",G27,"-")</f>
        <v>-</v>
      </c>
      <c r="AE27" s="4" t="str">
        <f>IF(K27="Apparenté",G27,"-")</f>
        <v>-</v>
      </c>
      <c r="AF27" s="4" t="str">
        <f>IF(K27="Externe",G27,"-")</f>
        <v>-</v>
      </c>
      <c r="AH27" s="4" t="str">
        <f>IF($N27="Canadien",IF($C27="","-",$C27),"-")</f>
        <v>-</v>
      </c>
      <c r="AI27" s="18" t="str">
        <f>IF($N27="Non-Canadien",IF($C27="","-",$C27),"-")</f>
        <v>-</v>
      </c>
      <c r="AJ27" s="21" t="str">
        <f>IF($O27="Canadien",IF($G27=0,"-",$G27),"-")</f>
        <v>-</v>
      </c>
      <c r="AK27" s="4" t="str">
        <f>IF($O27="Non-Canadien",IF($G27=0,"-",$G27),"-")</f>
        <v>-</v>
      </c>
    </row>
    <row r="28" spans="1:37" s="28" customFormat="1" ht="12.75" customHeight="1" x14ac:dyDescent="0.2">
      <c r="A28" s="33">
        <v>3</v>
      </c>
      <c r="B28" s="65" t="s">
        <v>268</v>
      </c>
      <c r="C28" s="42">
        <f>ROUND(SUM(C23:C27),0)</f>
        <v>0</v>
      </c>
      <c r="D28" s="63"/>
      <c r="E28" s="42">
        <f>ROUND(SUM(E23:E27),0)</f>
        <v>0</v>
      </c>
      <c r="F28" s="67">
        <f>ROUND(SUM(F23:F27),0)</f>
        <v>0</v>
      </c>
      <c r="G28" s="42">
        <f>ROUND(SUM(G23:G27),0)</f>
        <v>0</v>
      </c>
      <c r="H28" s="42">
        <f>SUM(H23:H27)</f>
        <v>0</v>
      </c>
      <c r="I28" s="187"/>
      <c r="J28" s="34"/>
      <c r="K28" s="34"/>
      <c r="L28" s="34"/>
      <c r="M28" s="187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5">
        <f t="shared" ref="AA28:AF28" si="18">ROUND(SUM(AA23:AA27),0)</f>
        <v>0</v>
      </c>
      <c r="AB28" s="5">
        <f t="shared" si="18"/>
        <v>0</v>
      </c>
      <c r="AC28" s="19">
        <f t="shared" si="18"/>
        <v>0</v>
      </c>
      <c r="AD28" s="22">
        <f t="shared" si="18"/>
        <v>0</v>
      </c>
      <c r="AE28" s="5">
        <f t="shared" si="18"/>
        <v>0</v>
      </c>
      <c r="AF28" s="5">
        <f t="shared" si="18"/>
        <v>0</v>
      </c>
      <c r="AH28" s="5">
        <f>ROUND(SUM(AH23:AH27),0)</f>
        <v>0</v>
      </c>
      <c r="AI28" s="19">
        <f>ROUND(SUM(AI23:AI27),0)</f>
        <v>0</v>
      </c>
      <c r="AJ28" s="22">
        <f>ROUND(SUM(AJ23:AJ27),0)</f>
        <v>0</v>
      </c>
      <c r="AK28" s="5">
        <f>ROUND(SUM(AK23:AK27),0)</f>
        <v>0</v>
      </c>
    </row>
    <row r="29" spans="1:37" ht="12.75" customHeight="1" thickBot="1" x14ac:dyDescent="0.25">
      <c r="B29" s="29"/>
      <c r="C29" s="30"/>
      <c r="D29" s="30"/>
      <c r="E29" s="30"/>
      <c r="F29" s="30"/>
      <c r="G29" s="31"/>
      <c r="H29" s="31"/>
      <c r="I29" s="187"/>
      <c r="J29" s="9"/>
      <c r="K29" s="9"/>
      <c r="L29" s="9"/>
      <c r="M29" s="187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H29" s="12"/>
      <c r="AI29" s="12"/>
      <c r="AJ29" s="12"/>
      <c r="AK29" s="12"/>
    </row>
    <row r="30" spans="1:37" ht="14.25" customHeight="1" thickBot="1" x14ac:dyDescent="0.25">
      <c r="A30" s="261" t="s">
        <v>142</v>
      </c>
      <c r="B30" s="262"/>
      <c r="C30" s="262"/>
      <c r="D30" s="262"/>
      <c r="E30" s="262"/>
      <c r="F30" s="262"/>
      <c r="G30" s="262"/>
      <c r="H30" s="263"/>
      <c r="I30" s="187"/>
      <c r="J30" s="9"/>
      <c r="K30" s="9"/>
      <c r="L30" s="9"/>
      <c r="M30" s="187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H30" s="12"/>
      <c r="AI30" s="12"/>
      <c r="AJ30" s="12"/>
      <c r="AK30" s="12"/>
    </row>
    <row r="31" spans="1:37" ht="12.75" customHeight="1" x14ac:dyDescent="0.2">
      <c r="B31" s="29"/>
      <c r="C31" s="30"/>
      <c r="D31" s="30"/>
      <c r="E31" s="30"/>
      <c r="F31" s="30"/>
      <c r="G31" s="31"/>
      <c r="H31" s="31"/>
      <c r="I31" s="187"/>
      <c r="J31" s="9"/>
      <c r="K31" s="9"/>
      <c r="L31" s="9"/>
      <c r="M31" s="187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H31" s="12"/>
      <c r="AI31" s="12"/>
      <c r="AJ31" s="12"/>
      <c r="AK31" s="12"/>
    </row>
    <row r="32" spans="1:37" s="28" customFormat="1" ht="12.75" customHeight="1" x14ac:dyDescent="0.2">
      <c r="A32" s="33">
        <v>4</v>
      </c>
      <c r="B32" s="264" t="s">
        <v>250</v>
      </c>
      <c r="C32" s="265"/>
      <c r="D32" s="265"/>
      <c r="E32" s="265"/>
      <c r="F32" s="265"/>
      <c r="G32" s="265"/>
      <c r="H32" s="266"/>
      <c r="I32" s="187"/>
      <c r="J32" s="34"/>
      <c r="K32" s="34"/>
      <c r="L32" s="34"/>
      <c r="M32" s="187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" t="s">
        <v>124</v>
      </c>
      <c r="AB32" s="3" t="s">
        <v>125</v>
      </c>
      <c r="AC32" s="17" t="s">
        <v>126</v>
      </c>
      <c r="AD32" s="20" t="s">
        <v>124</v>
      </c>
      <c r="AE32" s="3" t="s">
        <v>125</v>
      </c>
      <c r="AF32" s="3" t="s">
        <v>126</v>
      </c>
      <c r="AH32" s="3" t="s">
        <v>131</v>
      </c>
      <c r="AI32" s="17" t="s">
        <v>132</v>
      </c>
      <c r="AJ32" s="20" t="s">
        <v>131</v>
      </c>
      <c r="AK32" s="3" t="s">
        <v>132</v>
      </c>
    </row>
    <row r="33" spans="1:37" ht="12.75" customHeight="1" x14ac:dyDescent="0.2">
      <c r="A33" s="35" t="s">
        <v>43</v>
      </c>
      <c r="B33" s="64" t="s">
        <v>258</v>
      </c>
      <c r="C33" s="37"/>
      <c r="D33" s="30"/>
      <c r="E33" s="38"/>
      <c r="F33" s="66"/>
      <c r="G33" s="39">
        <f t="shared" ref="G33:G42" si="19">E33+F33</f>
        <v>0</v>
      </c>
      <c r="H33" s="39">
        <f t="shared" ref="H33:H42" si="20">C33-G33</f>
        <v>0</v>
      </c>
      <c r="I33" s="187" t="str">
        <f t="shared" ref="I33:I42" si="21">IF(AND($C33="",$E33="",$F33=""),"",IF(AND(OR($C33&lt;&gt;"",$G33&lt;&gt;""),OR(J33="",K33="")),"Sélectionnez! -&gt;",""))</f>
        <v/>
      </c>
      <c r="J33" s="40"/>
      <c r="K33" s="40"/>
      <c r="L33" s="4" t="str">
        <f t="shared" ref="L33:L42" si="22">IF(J33=K33,"-", "Changement de répartition")</f>
        <v>-</v>
      </c>
      <c r="M33" s="187" t="str">
        <f t="shared" ref="M33:M42" si="23">IF(AND($C33="",$E33="",$F33=""),"",IF(AND(OR($C33&lt;&gt;"",$G33&lt;&gt;""),OR(N33="",O33="")),"Sélectionnez! -&gt;",""))</f>
        <v/>
      </c>
      <c r="N33" s="40" t="s">
        <v>131</v>
      </c>
      <c r="O33" s="40" t="s">
        <v>131</v>
      </c>
      <c r="P33" s="4" t="str">
        <f t="shared" ref="P33:P42" si="24">IF(N33=O33,"-","Changement d'origine")</f>
        <v>-</v>
      </c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4" t="str">
        <f t="shared" ref="AA33:AA42" si="25">IF(J33="Interne",C33,"-")</f>
        <v>-</v>
      </c>
      <c r="AB33" s="4" t="str">
        <f t="shared" ref="AB33:AB42" si="26">IF(J33="Apparenté",C33,"-")</f>
        <v>-</v>
      </c>
      <c r="AC33" s="18" t="str">
        <f t="shared" ref="AC33:AC42" si="27">IF(J33="Externe",C33,"-")</f>
        <v>-</v>
      </c>
      <c r="AD33" s="21" t="str">
        <f t="shared" ref="AD33:AD42" si="28">IF(K33="Interne",G33,"-")</f>
        <v>-</v>
      </c>
      <c r="AE33" s="4" t="str">
        <f t="shared" ref="AE33:AE42" si="29">IF(K33="Apparenté",G33,"-")</f>
        <v>-</v>
      </c>
      <c r="AF33" s="4" t="str">
        <f t="shared" ref="AF33:AF42" si="30">IF(K33="Externe",G33,"-")</f>
        <v>-</v>
      </c>
      <c r="AH33" s="4" t="str">
        <f t="shared" ref="AH33:AH42" si="31">IF($N33="Canadien",IF($C33="","-",$C33),"-")</f>
        <v>-</v>
      </c>
      <c r="AI33" s="18" t="str">
        <f t="shared" ref="AI33:AI42" si="32">IF($N33="Non-Canadien",IF($C33="","-",$C33),"-")</f>
        <v>-</v>
      </c>
      <c r="AJ33" s="21" t="str">
        <f t="shared" ref="AJ33:AJ42" si="33">IF($O33="Canadien",IF($G33=0,"-",$G33),"-")</f>
        <v>-</v>
      </c>
      <c r="AK33" s="4" t="str">
        <f t="shared" ref="AK33:AK42" si="34">IF($O33="Non-Canadien",IF($G33=0,"-",$G33),"-")</f>
        <v>-</v>
      </c>
    </row>
    <row r="34" spans="1:37" ht="11.25" customHeight="1" x14ac:dyDescent="0.2">
      <c r="A34" s="269" t="s">
        <v>269</v>
      </c>
      <c r="B34" s="270"/>
      <c r="C34" s="270"/>
      <c r="D34" s="270"/>
      <c r="E34" s="270"/>
      <c r="F34" s="270"/>
      <c r="G34" s="270"/>
      <c r="H34" s="270"/>
      <c r="I34" s="270"/>
      <c r="J34" s="270"/>
      <c r="K34" s="270"/>
      <c r="L34" s="270"/>
      <c r="M34" s="270"/>
      <c r="N34" s="270"/>
      <c r="O34" s="270"/>
      <c r="P34" s="27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4"/>
      <c r="AB34" s="4"/>
      <c r="AC34" s="18"/>
      <c r="AD34" s="15"/>
      <c r="AE34" s="4"/>
      <c r="AF34" s="4"/>
      <c r="AH34" s="4"/>
      <c r="AI34" s="18"/>
      <c r="AJ34" s="21"/>
      <c r="AK34" s="4"/>
    </row>
    <row r="35" spans="1:37" ht="12.75" customHeight="1" x14ac:dyDescent="0.2">
      <c r="A35" s="35" t="s">
        <v>44</v>
      </c>
      <c r="B35" s="64" t="s">
        <v>143</v>
      </c>
      <c r="C35" s="37"/>
      <c r="D35" s="30"/>
      <c r="E35" s="37"/>
      <c r="F35" s="66"/>
      <c r="G35" s="39">
        <f t="shared" si="19"/>
        <v>0</v>
      </c>
      <c r="H35" s="39">
        <f t="shared" si="20"/>
        <v>0</v>
      </c>
      <c r="I35" s="187" t="str">
        <f t="shared" si="21"/>
        <v/>
      </c>
      <c r="J35" s="40"/>
      <c r="K35" s="40"/>
      <c r="L35" s="4" t="str">
        <f t="shared" si="22"/>
        <v>-</v>
      </c>
      <c r="M35" s="187" t="str">
        <f t="shared" si="23"/>
        <v/>
      </c>
      <c r="N35" s="40" t="s">
        <v>131</v>
      </c>
      <c r="O35" s="40" t="s">
        <v>131</v>
      </c>
      <c r="P35" s="4" t="str">
        <f t="shared" si="24"/>
        <v>-</v>
      </c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4" t="str">
        <f t="shared" si="25"/>
        <v>-</v>
      </c>
      <c r="AB35" s="4" t="str">
        <f t="shared" si="26"/>
        <v>-</v>
      </c>
      <c r="AC35" s="18" t="str">
        <f t="shared" si="27"/>
        <v>-</v>
      </c>
      <c r="AD35" s="21" t="str">
        <f t="shared" si="28"/>
        <v>-</v>
      </c>
      <c r="AE35" s="4" t="str">
        <f t="shared" si="29"/>
        <v>-</v>
      </c>
      <c r="AF35" s="4" t="str">
        <f t="shared" si="30"/>
        <v>-</v>
      </c>
      <c r="AH35" s="4" t="str">
        <f t="shared" si="31"/>
        <v>-</v>
      </c>
      <c r="AI35" s="18" t="str">
        <f t="shared" si="32"/>
        <v>-</v>
      </c>
      <c r="AJ35" s="21" t="str">
        <f t="shared" si="33"/>
        <v>-</v>
      </c>
      <c r="AK35" s="4" t="str">
        <f t="shared" si="34"/>
        <v>-</v>
      </c>
    </row>
    <row r="36" spans="1:37" ht="12.75" customHeight="1" x14ac:dyDescent="0.2">
      <c r="A36" s="35" t="s">
        <v>45</v>
      </c>
      <c r="B36" s="64" t="s">
        <v>259</v>
      </c>
      <c r="C36" s="37"/>
      <c r="D36" s="30"/>
      <c r="E36" s="37"/>
      <c r="F36" s="66"/>
      <c r="G36" s="39">
        <f t="shared" si="19"/>
        <v>0</v>
      </c>
      <c r="H36" s="39">
        <f t="shared" si="20"/>
        <v>0</v>
      </c>
      <c r="I36" s="187" t="str">
        <f t="shared" si="21"/>
        <v/>
      </c>
      <c r="J36" s="40"/>
      <c r="K36" s="40"/>
      <c r="L36" s="4" t="str">
        <f t="shared" si="22"/>
        <v>-</v>
      </c>
      <c r="M36" s="187" t="str">
        <f t="shared" si="23"/>
        <v/>
      </c>
      <c r="N36" s="40" t="s">
        <v>131</v>
      </c>
      <c r="O36" s="40" t="s">
        <v>131</v>
      </c>
      <c r="P36" s="4" t="str">
        <f t="shared" si="24"/>
        <v>-</v>
      </c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4" t="str">
        <f t="shared" si="25"/>
        <v>-</v>
      </c>
      <c r="AB36" s="4" t="str">
        <f t="shared" si="26"/>
        <v>-</v>
      </c>
      <c r="AC36" s="18" t="str">
        <f t="shared" si="27"/>
        <v>-</v>
      </c>
      <c r="AD36" s="21" t="str">
        <f t="shared" si="28"/>
        <v>-</v>
      </c>
      <c r="AE36" s="4" t="str">
        <f t="shared" si="29"/>
        <v>-</v>
      </c>
      <c r="AF36" s="4" t="str">
        <f t="shared" si="30"/>
        <v>-</v>
      </c>
      <c r="AH36" s="4" t="str">
        <f t="shared" si="31"/>
        <v>-</v>
      </c>
      <c r="AI36" s="18" t="str">
        <f t="shared" si="32"/>
        <v>-</v>
      </c>
      <c r="AJ36" s="21" t="str">
        <f t="shared" si="33"/>
        <v>-</v>
      </c>
      <c r="AK36" s="4" t="str">
        <f t="shared" si="34"/>
        <v>-</v>
      </c>
    </row>
    <row r="37" spans="1:37" ht="12.75" customHeight="1" x14ac:dyDescent="0.2">
      <c r="A37" s="35" t="s">
        <v>46</v>
      </c>
      <c r="B37" s="64" t="s">
        <v>260</v>
      </c>
      <c r="C37" s="37"/>
      <c r="D37" s="30"/>
      <c r="E37" s="37"/>
      <c r="F37" s="66"/>
      <c r="G37" s="39">
        <f t="shared" si="19"/>
        <v>0</v>
      </c>
      <c r="H37" s="39">
        <f t="shared" si="20"/>
        <v>0</v>
      </c>
      <c r="I37" s="187" t="str">
        <f t="shared" si="21"/>
        <v/>
      </c>
      <c r="J37" s="40"/>
      <c r="K37" s="40"/>
      <c r="L37" s="4" t="str">
        <f t="shared" si="22"/>
        <v>-</v>
      </c>
      <c r="M37" s="187" t="str">
        <f t="shared" si="23"/>
        <v/>
      </c>
      <c r="N37" s="40" t="s">
        <v>131</v>
      </c>
      <c r="O37" s="40" t="s">
        <v>131</v>
      </c>
      <c r="P37" s="4" t="str">
        <f t="shared" si="24"/>
        <v>-</v>
      </c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4" t="str">
        <f t="shared" si="25"/>
        <v>-</v>
      </c>
      <c r="AB37" s="4" t="str">
        <f t="shared" si="26"/>
        <v>-</v>
      </c>
      <c r="AC37" s="18" t="str">
        <f t="shared" si="27"/>
        <v>-</v>
      </c>
      <c r="AD37" s="21" t="str">
        <f t="shared" si="28"/>
        <v>-</v>
      </c>
      <c r="AE37" s="4" t="str">
        <f t="shared" si="29"/>
        <v>-</v>
      </c>
      <c r="AF37" s="4" t="str">
        <f t="shared" si="30"/>
        <v>-</v>
      </c>
      <c r="AH37" s="4" t="str">
        <f t="shared" si="31"/>
        <v>-</v>
      </c>
      <c r="AI37" s="18" t="str">
        <f t="shared" si="32"/>
        <v>-</v>
      </c>
      <c r="AJ37" s="21" t="str">
        <f t="shared" si="33"/>
        <v>-</v>
      </c>
      <c r="AK37" s="4" t="str">
        <f t="shared" si="34"/>
        <v>-</v>
      </c>
    </row>
    <row r="38" spans="1:37" ht="12.75" customHeight="1" x14ac:dyDescent="0.2">
      <c r="A38" s="35" t="s">
        <v>47</v>
      </c>
      <c r="B38" s="64" t="s">
        <v>261</v>
      </c>
      <c r="C38" s="37"/>
      <c r="D38" s="30"/>
      <c r="E38" s="37"/>
      <c r="F38" s="66"/>
      <c r="G38" s="39">
        <f t="shared" si="19"/>
        <v>0</v>
      </c>
      <c r="H38" s="39">
        <f t="shared" si="20"/>
        <v>0</v>
      </c>
      <c r="I38" s="187" t="str">
        <f t="shared" si="21"/>
        <v/>
      </c>
      <c r="J38" s="40"/>
      <c r="K38" s="40"/>
      <c r="L38" s="4" t="str">
        <f t="shared" si="22"/>
        <v>-</v>
      </c>
      <c r="M38" s="187" t="str">
        <f t="shared" si="23"/>
        <v/>
      </c>
      <c r="N38" s="40" t="s">
        <v>131</v>
      </c>
      <c r="O38" s="40" t="s">
        <v>131</v>
      </c>
      <c r="P38" s="4" t="str">
        <f t="shared" si="24"/>
        <v>-</v>
      </c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4" t="str">
        <f t="shared" si="25"/>
        <v>-</v>
      </c>
      <c r="AB38" s="4" t="str">
        <f t="shared" si="26"/>
        <v>-</v>
      </c>
      <c r="AC38" s="18" t="str">
        <f t="shared" si="27"/>
        <v>-</v>
      </c>
      <c r="AD38" s="21" t="str">
        <f t="shared" si="28"/>
        <v>-</v>
      </c>
      <c r="AE38" s="4" t="str">
        <f t="shared" si="29"/>
        <v>-</v>
      </c>
      <c r="AF38" s="4" t="str">
        <f t="shared" si="30"/>
        <v>-</v>
      </c>
      <c r="AH38" s="4" t="str">
        <f t="shared" si="31"/>
        <v>-</v>
      </c>
      <c r="AI38" s="18" t="str">
        <f t="shared" si="32"/>
        <v>-</v>
      </c>
      <c r="AJ38" s="21" t="str">
        <f t="shared" si="33"/>
        <v>-</v>
      </c>
      <c r="AK38" s="4" t="str">
        <f t="shared" si="34"/>
        <v>-</v>
      </c>
    </row>
    <row r="39" spans="1:37" ht="12.75" customHeight="1" x14ac:dyDescent="0.2">
      <c r="A39" s="35" t="s">
        <v>6</v>
      </c>
      <c r="B39" s="64" t="s">
        <v>262</v>
      </c>
      <c r="C39" s="37"/>
      <c r="D39" s="30"/>
      <c r="E39" s="37"/>
      <c r="F39" s="66"/>
      <c r="G39" s="39">
        <f>E39+F39</f>
        <v>0</v>
      </c>
      <c r="H39" s="39">
        <f t="shared" si="20"/>
        <v>0</v>
      </c>
      <c r="I39" s="187" t="str">
        <f t="shared" si="21"/>
        <v/>
      </c>
      <c r="J39" s="40"/>
      <c r="K39" s="40"/>
      <c r="L39" s="4" t="str">
        <f t="shared" si="22"/>
        <v>-</v>
      </c>
      <c r="M39" s="187" t="str">
        <f t="shared" si="23"/>
        <v/>
      </c>
      <c r="N39" s="40" t="s">
        <v>131</v>
      </c>
      <c r="O39" s="40" t="s">
        <v>131</v>
      </c>
      <c r="P39" s="4" t="str">
        <f t="shared" si="24"/>
        <v>-</v>
      </c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4" t="str">
        <f t="shared" si="25"/>
        <v>-</v>
      </c>
      <c r="AB39" s="4" t="str">
        <f t="shared" si="26"/>
        <v>-</v>
      </c>
      <c r="AC39" s="18" t="str">
        <f t="shared" si="27"/>
        <v>-</v>
      </c>
      <c r="AD39" s="21" t="str">
        <f t="shared" si="28"/>
        <v>-</v>
      </c>
      <c r="AE39" s="4" t="str">
        <f t="shared" si="29"/>
        <v>-</v>
      </c>
      <c r="AF39" s="4" t="str">
        <f t="shared" si="30"/>
        <v>-</v>
      </c>
      <c r="AH39" s="4" t="str">
        <f t="shared" si="31"/>
        <v>-</v>
      </c>
      <c r="AI39" s="18" t="str">
        <f t="shared" si="32"/>
        <v>-</v>
      </c>
      <c r="AJ39" s="21" t="str">
        <f t="shared" si="33"/>
        <v>-</v>
      </c>
      <c r="AK39" s="4" t="str">
        <f t="shared" si="34"/>
        <v>-</v>
      </c>
    </row>
    <row r="40" spans="1:37" ht="12.75" customHeight="1" x14ac:dyDescent="0.2">
      <c r="A40" s="35" t="s">
        <v>263</v>
      </c>
      <c r="B40" s="64" t="s">
        <v>264</v>
      </c>
      <c r="C40" s="37"/>
      <c r="D40" s="30"/>
      <c r="E40" s="37"/>
      <c r="F40" s="66"/>
      <c r="G40" s="39">
        <f>E40+F40</f>
        <v>0</v>
      </c>
      <c r="H40" s="39">
        <f t="shared" si="20"/>
        <v>0</v>
      </c>
      <c r="I40" s="187" t="str">
        <f t="shared" si="21"/>
        <v/>
      </c>
      <c r="J40" s="40"/>
      <c r="K40" s="40"/>
      <c r="L40" s="4" t="str">
        <f t="shared" si="22"/>
        <v>-</v>
      </c>
      <c r="M40" s="187" t="str">
        <f t="shared" si="23"/>
        <v/>
      </c>
      <c r="N40" s="40" t="s">
        <v>131</v>
      </c>
      <c r="O40" s="40" t="s">
        <v>131</v>
      </c>
      <c r="P40" s="4" t="str">
        <f t="shared" si="24"/>
        <v>-</v>
      </c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4"/>
      <c r="AB40" s="4"/>
      <c r="AC40" s="18"/>
      <c r="AD40" s="21"/>
      <c r="AE40" s="4"/>
      <c r="AF40" s="4"/>
      <c r="AH40" s="4"/>
      <c r="AI40" s="18"/>
      <c r="AJ40" s="21"/>
      <c r="AK40" s="4"/>
    </row>
    <row r="41" spans="1:37" ht="12.75" customHeight="1" x14ac:dyDescent="0.2">
      <c r="A41" s="35" t="s">
        <v>48</v>
      </c>
      <c r="B41" s="64" t="s">
        <v>280</v>
      </c>
      <c r="C41" s="37"/>
      <c r="D41" s="30"/>
      <c r="E41" s="37"/>
      <c r="F41" s="66"/>
      <c r="G41" s="39">
        <f t="shared" si="19"/>
        <v>0</v>
      </c>
      <c r="H41" s="39">
        <f t="shared" si="20"/>
        <v>0</v>
      </c>
      <c r="I41" s="187" t="str">
        <f t="shared" si="21"/>
        <v/>
      </c>
      <c r="J41" s="40"/>
      <c r="K41" s="40"/>
      <c r="L41" s="4" t="str">
        <f t="shared" si="22"/>
        <v>-</v>
      </c>
      <c r="M41" s="187" t="str">
        <f t="shared" si="23"/>
        <v/>
      </c>
      <c r="N41" s="40" t="s">
        <v>131</v>
      </c>
      <c r="O41" s="40" t="s">
        <v>131</v>
      </c>
      <c r="P41" s="4" t="str">
        <f t="shared" si="24"/>
        <v>-</v>
      </c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4" t="str">
        <f t="shared" si="25"/>
        <v>-</v>
      </c>
      <c r="AB41" s="4" t="str">
        <f t="shared" si="26"/>
        <v>-</v>
      </c>
      <c r="AC41" s="18" t="str">
        <f t="shared" si="27"/>
        <v>-</v>
      </c>
      <c r="AD41" s="21" t="str">
        <f t="shared" si="28"/>
        <v>-</v>
      </c>
      <c r="AE41" s="4" t="str">
        <f t="shared" si="29"/>
        <v>-</v>
      </c>
      <c r="AF41" s="4" t="str">
        <f t="shared" si="30"/>
        <v>-</v>
      </c>
      <c r="AH41" s="4" t="str">
        <f t="shared" si="31"/>
        <v>-</v>
      </c>
      <c r="AI41" s="18" t="str">
        <f t="shared" si="32"/>
        <v>-</v>
      </c>
      <c r="AJ41" s="21" t="str">
        <f t="shared" si="33"/>
        <v>-</v>
      </c>
      <c r="AK41" s="4" t="str">
        <f t="shared" si="34"/>
        <v>-</v>
      </c>
    </row>
    <row r="42" spans="1:37" ht="12.75" customHeight="1" x14ac:dyDescent="0.2">
      <c r="A42" s="35"/>
      <c r="B42" s="64"/>
      <c r="C42" s="37"/>
      <c r="D42" s="30"/>
      <c r="E42" s="37"/>
      <c r="F42" s="66"/>
      <c r="G42" s="39">
        <f t="shared" si="19"/>
        <v>0</v>
      </c>
      <c r="H42" s="39">
        <f t="shared" si="20"/>
        <v>0</v>
      </c>
      <c r="I42" s="187" t="str">
        <f t="shared" si="21"/>
        <v/>
      </c>
      <c r="J42" s="40"/>
      <c r="K42" s="40"/>
      <c r="L42" s="4" t="str">
        <f t="shared" si="22"/>
        <v>-</v>
      </c>
      <c r="M42" s="187" t="str">
        <f t="shared" si="23"/>
        <v/>
      </c>
      <c r="N42" s="40" t="s">
        <v>131</v>
      </c>
      <c r="O42" s="40" t="s">
        <v>131</v>
      </c>
      <c r="P42" s="4" t="str">
        <f t="shared" si="24"/>
        <v>-</v>
      </c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4" t="str">
        <f t="shared" si="25"/>
        <v>-</v>
      </c>
      <c r="AB42" s="4" t="str">
        <f t="shared" si="26"/>
        <v>-</v>
      </c>
      <c r="AC42" s="18" t="str">
        <f t="shared" si="27"/>
        <v>-</v>
      </c>
      <c r="AD42" s="21" t="str">
        <f t="shared" si="28"/>
        <v>-</v>
      </c>
      <c r="AE42" s="4" t="str">
        <f t="shared" si="29"/>
        <v>-</v>
      </c>
      <c r="AF42" s="4" t="str">
        <f t="shared" si="30"/>
        <v>-</v>
      </c>
      <c r="AH42" s="4" t="str">
        <f t="shared" si="31"/>
        <v>-</v>
      </c>
      <c r="AI42" s="18" t="str">
        <f t="shared" si="32"/>
        <v>-</v>
      </c>
      <c r="AJ42" s="21" t="str">
        <f t="shared" si="33"/>
        <v>-</v>
      </c>
      <c r="AK42" s="4" t="str">
        <f t="shared" si="34"/>
        <v>-</v>
      </c>
    </row>
    <row r="43" spans="1:37" s="28" customFormat="1" ht="12.75" customHeight="1" x14ac:dyDescent="0.2">
      <c r="A43" s="33">
        <v>4</v>
      </c>
      <c r="B43" s="65" t="s">
        <v>265</v>
      </c>
      <c r="C43" s="42">
        <f>ROUND(SUM(C33:C42),0)</f>
        <v>0</v>
      </c>
      <c r="D43" s="63"/>
      <c r="E43" s="42">
        <f>ROUND(SUM(E33:E42),0)</f>
        <v>0</v>
      </c>
      <c r="F43" s="67">
        <f>ROUND(SUM(F33:F42),0)</f>
        <v>0</v>
      </c>
      <c r="G43" s="42">
        <f>ROUND(SUM(G33:G42),0)</f>
        <v>0</v>
      </c>
      <c r="H43" s="42">
        <f>SUM(H33:H42)</f>
        <v>0</v>
      </c>
      <c r="I43" s="187"/>
      <c r="J43" s="34"/>
      <c r="K43" s="34"/>
      <c r="L43" s="34"/>
      <c r="M43" s="187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5">
        <f t="shared" ref="AA43:AF43" si="35">ROUND(SUM(AA33:AA42),0)</f>
        <v>0</v>
      </c>
      <c r="AB43" s="5">
        <f t="shared" si="35"/>
        <v>0</v>
      </c>
      <c r="AC43" s="19">
        <f t="shared" si="35"/>
        <v>0</v>
      </c>
      <c r="AD43" s="22">
        <f t="shared" si="35"/>
        <v>0</v>
      </c>
      <c r="AE43" s="5">
        <f t="shared" si="35"/>
        <v>0</v>
      </c>
      <c r="AF43" s="5">
        <f t="shared" si="35"/>
        <v>0</v>
      </c>
      <c r="AH43" s="5">
        <f>ROUND(SUM(AH33:AH42),0)</f>
        <v>0</v>
      </c>
      <c r="AI43" s="19">
        <f>ROUND(SUM(AI33:AI42),0)</f>
        <v>0</v>
      </c>
      <c r="AJ43" s="22">
        <f>ROUND(SUM(AJ33:AJ42),0)</f>
        <v>0</v>
      </c>
      <c r="AK43" s="5">
        <f>ROUND(SUM(AK33:AK42),0)</f>
        <v>0</v>
      </c>
    </row>
    <row r="44" spans="1:37" ht="12.75" customHeight="1" x14ac:dyDescent="0.2">
      <c r="B44" s="29"/>
      <c r="C44" s="30"/>
      <c r="D44" s="30"/>
      <c r="E44" s="30"/>
      <c r="F44" s="43"/>
      <c r="G44" s="31"/>
      <c r="H44" s="31"/>
      <c r="I44" s="187"/>
      <c r="J44" s="9"/>
      <c r="K44" s="9"/>
      <c r="L44" s="9"/>
      <c r="M44" s="187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H44" s="12"/>
      <c r="AI44" s="12"/>
      <c r="AJ44" s="12"/>
      <c r="AK44" s="12"/>
    </row>
    <row r="45" spans="1:37" s="28" customFormat="1" ht="12.75" customHeight="1" x14ac:dyDescent="0.2">
      <c r="A45" s="33">
        <v>5</v>
      </c>
      <c r="B45" s="264" t="s">
        <v>109</v>
      </c>
      <c r="C45" s="265"/>
      <c r="D45" s="265"/>
      <c r="E45" s="265"/>
      <c r="F45" s="265"/>
      <c r="G45" s="265"/>
      <c r="H45" s="266"/>
      <c r="I45" s="187"/>
      <c r="M45" s="187"/>
      <c r="AA45" s="3" t="s">
        <v>124</v>
      </c>
      <c r="AB45" s="3" t="s">
        <v>125</v>
      </c>
      <c r="AC45" s="17" t="s">
        <v>126</v>
      </c>
      <c r="AD45" s="20" t="s">
        <v>124</v>
      </c>
      <c r="AE45" s="3" t="s">
        <v>125</v>
      </c>
      <c r="AF45" s="3" t="s">
        <v>126</v>
      </c>
      <c r="AH45" s="3" t="s">
        <v>131</v>
      </c>
      <c r="AI45" s="17" t="s">
        <v>132</v>
      </c>
      <c r="AJ45" s="20" t="s">
        <v>131</v>
      </c>
      <c r="AK45" s="3" t="s">
        <v>132</v>
      </c>
    </row>
    <row r="46" spans="1:37" ht="12.75" customHeight="1" x14ac:dyDescent="0.2">
      <c r="A46" s="35" t="s">
        <v>49</v>
      </c>
      <c r="B46" s="64" t="s">
        <v>270</v>
      </c>
      <c r="C46" s="37"/>
      <c r="D46" s="30"/>
      <c r="E46" s="38"/>
      <c r="F46" s="66"/>
      <c r="G46" s="39">
        <f t="shared" ref="G46:G55" si="36">E46+F46</f>
        <v>0</v>
      </c>
      <c r="H46" s="39">
        <f t="shared" ref="H46:H56" si="37">C46-G46</f>
        <v>0</v>
      </c>
      <c r="I46" s="187" t="str">
        <f t="shared" ref="I46:I56" si="38">IF(AND($C46="",$E46="",$F46=""),"",IF(AND(OR($C46&lt;&gt;"",$G46&lt;&gt;""),OR(J46="",K46="")),"Sélectionnez! -&gt;",""))</f>
        <v/>
      </c>
      <c r="J46" s="40"/>
      <c r="K46" s="40"/>
      <c r="L46" s="4" t="str">
        <f t="shared" ref="L46:L56" si="39">IF(J46=K46,"-", "Changement de répartition")</f>
        <v>-</v>
      </c>
      <c r="M46" s="187" t="str">
        <f t="shared" ref="M46:M56" si="40">IF(AND($C46="",$E46="",$F46=""),"",IF(AND(OR($C46&lt;&gt;"",$G46&lt;&gt;""),OR(N46="",O46="")),"Sélectionnez! -&gt;",""))</f>
        <v/>
      </c>
      <c r="N46" s="40" t="s">
        <v>131</v>
      </c>
      <c r="O46" s="40" t="s">
        <v>131</v>
      </c>
      <c r="P46" s="4" t="str">
        <f t="shared" ref="P46:P56" si="41">IF(N46=O46,"-","Changement d'origine")</f>
        <v>-</v>
      </c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4" t="str">
        <f t="shared" ref="AA46:AA56" si="42">IF(J46="Interne",C46,"-")</f>
        <v>-</v>
      </c>
      <c r="AB46" s="4" t="str">
        <f t="shared" ref="AB46:AB56" si="43">IF(J46="Apparenté",C46,"-")</f>
        <v>-</v>
      </c>
      <c r="AC46" s="18" t="str">
        <f t="shared" ref="AC46:AC56" si="44">IF(J46="Externe",C46,"-")</f>
        <v>-</v>
      </c>
      <c r="AD46" s="21" t="str">
        <f t="shared" ref="AD46:AD56" si="45">IF(K46="Interne",G46,"-")</f>
        <v>-</v>
      </c>
      <c r="AE46" s="4" t="str">
        <f t="shared" ref="AE46:AE56" si="46">IF(K46="Apparenté",G46,"-")</f>
        <v>-</v>
      </c>
      <c r="AF46" s="4" t="str">
        <f t="shared" ref="AF46:AF56" si="47">IF(K46="Externe",G46,"-")</f>
        <v>-</v>
      </c>
      <c r="AH46" s="4" t="str">
        <f t="shared" ref="AH46:AH56" si="48">IF($N46="Canadien",IF($C46="","-",$C46),"-")</f>
        <v>-</v>
      </c>
      <c r="AI46" s="18" t="str">
        <f t="shared" ref="AI46:AI56" si="49">IF($N46="Non-Canadien",IF($C46="","-",$C46),"-")</f>
        <v>-</v>
      </c>
      <c r="AJ46" s="21" t="str">
        <f t="shared" ref="AJ46:AJ56" si="50">IF($O46="Canadien",IF($G46=0,"-",$G46),"-")</f>
        <v>-</v>
      </c>
      <c r="AK46" s="4" t="str">
        <f t="shared" ref="AK46:AK56" si="51">IF($O46="Non-Canadien",IF($G46=0,"-",$G46),"-")</f>
        <v>-</v>
      </c>
    </row>
    <row r="47" spans="1:37" ht="12.75" customHeight="1" x14ac:dyDescent="0.2">
      <c r="A47" s="35" t="s">
        <v>50</v>
      </c>
      <c r="B47" s="64" t="s">
        <v>271</v>
      </c>
      <c r="C47" s="37"/>
      <c r="D47" s="30"/>
      <c r="E47" s="38"/>
      <c r="F47" s="66"/>
      <c r="G47" s="39">
        <f t="shared" si="36"/>
        <v>0</v>
      </c>
      <c r="H47" s="39">
        <f t="shared" si="37"/>
        <v>0</v>
      </c>
      <c r="I47" s="187" t="str">
        <f t="shared" si="38"/>
        <v/>
      </c>
      <c r="J47" s="40"/>
      <c r="K47" s="40"/>
      <c r="L47" s="4" t="str">
        <f t="shared" si="39"/>
        <v>-</v>
      </c>
      <c r="M47" s="187" t="str">
        <f t="shared" si="40"/>
        <v/>
      </c>
      <c r="N47" s="40" t="s">
        <v>131</v>
      </c>
      <c r="O47" s="40" t="s">
        <v>131</v>
      </c>
      <c r="P47" s="4" t="str">
        <f t="shared" si="41"/>
        <v>-</v>
      </c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4" t="str">
        <f t="shared" si="42"/>
        <v>-</v>
      </c>
      <c r="AB47" s="4" t="str">
        <f t="shared" si="43"/>
        <v>-</v>
      </c>
      <c r="AC47" s="18" t="str">
        <f t="shared" si="44"/>
        <v>-</v>
      </c>
      <c r="AD47" s="21" t="str">
        <f t="shared" si="45"/>
        <v>-</v>
      </c>
      <c r="AE47" s="4" t="str">
        <f t="shared" si="46"/>
        <v>-</v>
      </c>
      <c r="AF47" s="4" t="str">
        <f t="shared" si="47"/>
        <v>-</v>
      </c>
      <c r="AH47" s="4" t="str">
        <f t="shared" si="48"/>
        <v>-</v>
      </c>
      <c r="AI47" s="18" t="str">
        <f t="shared" si="49"/>
        <v>-</v>
      </c>
      <c r="AJ47" s="21" t="str">
        <f t="shared" si="50"/>
        <v>-</v>
      </c>
      <c r="AK47" s="4" t="str">
        <f t="shared" si="51"/>
        <v>-</v>
      </c>
    </row>
    <row r="48" spans="1:37" ht="12.75" customHeight="1" x14ac:dyDescent="0.2">
      <c r="A48" s="35" t="s">
        <v>51</v>
      </c>
      <c r="B48" s="64" t="s">
        <v>272</v>
      </c>
      <c r="C48" s="37"/>
      <c r="D48" s="30"/>
      <c r="E48" s="38"/>
      <c r="F48" s="66"/>
      <c r="G48" s="39">
        <f t="shared" si="36"/>
        <v>0</v>
      </c>
      <c r="H48" s="39">
        <f t="shared" si="37"/>
        <v>0</v>
      </c>
      <c r="I48" s="187" t="str">
        <f t="shared" si="38"/>
        <v/>
      </c>
      <c r="J48" s="40"/>
      <c r="K48" s="40"/>
      <c r="L48" s="4" t="str">
        <f t="shared" si="39"/>
        <v>-</v>
      </c>
      <c r="M48" s="187" t="str">
        <f t="shared" si="40"/>
        <v/>
      </c>
      <c r="N48" s="40" t="s">
        <v>131</v>
      </c>
      <c r="O48" s="40" t="s">
        <v>131</v>
      </c>
      <c r="P48" s="4" t="str">
        <f t="shared" si="41"/>
        <v>-</v>
      </c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4" t="str">
        <f t="shared" si="42"/>
        <v>-</v>
      </c>
      <c r="AB48" s="4" t="str">
        <f t="shared" si="43"/>
        <v>-</v>
      </c>
      <c r="AC48" s="18" t="str">
        <f t="shared" si="44"/>
        <v>-</v>
      </c>
      <c r="AD48" s="21" t="str">
        <f t="shared" si="45"/>
        <v>-</v>
      </c>
      <c r="AE48" s="4" t="str">
        <f t="shared" si="46"/>
        <v>-</v>
      </c>
      <c r="AF48" s="4" t="str">
        <f t="shared" si="47"/>
        <v>-</v>
      </c>
      <c r="AH48" s="4" t="str">
        <f t="shared" si="48"/>
        <v>-</v>
      </c>
      <c r="AI48" s="18" t="str">
        <f t="shared" si="49"/>
        <v>-</v>
      </c>
      <c r="AJ48" s="21" t="str">
        <f t="shared" si="50"/>
        <v>-</v>
      </c>
      <c r="AK48" s="4" t="str">
        <f t="shared" si="51"/>
        <v>-</v>
      </c>
    </row>
    <row r="49" spans="1:37" ht="12.75" customHeight="1" x14ac:dyDescent="0.2">
      <c r="A49" s="35" t="s">
        <v>52</v>
      </c>
      <c r="B49" s="64" t="s">
        <v>273</v>
      </c>
      <c r="C49" s="37"/>
      <c r="D49" s="30"/>
      <c r="E49" s="38"/>
      <c r="F49" s="66"/>
      <c r="G49" s="39">
        <f t="shared" si="36"/>
        <v>0</v>
      </c>
      <c r="H49" s="39">
        <f t="shared" si="37"/>
        <v>0</v>
      </c>
      <c r="I49" s="187" t="str">
        <f t="shared" si="38"/>
        <v/>
      </c>
      <c r="J49" s="40"/>
      <c r="K49" s="40"/>
      <c r="L49" s="4" t="str">
        <f t="shared" si="39"/>
        <v>-</v>
      </c>
      <c r="M49" s="187" t="str">
        <f t="shared" si="40"/>
        <v/>
      </c>
      <c r="N49" s="40" t="s">
        <v>131</v>
      </c>
      <c r="O49" s="40" t="s">
        <v>131</v>
      </c>
      <c r="P49" s="4" t="str">
        <f t="shared" si="41"/>
        <v>-</v>
      </c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4" t="str">
        <f t="shared" si="42"/>
        <v>-</v>
      </c>
      <c r="AB49" s="4" t="str">
        <f t="shared" si="43"/>
        <v>-</v>
      </c>
      <c r="AC49" s="18" t="str">
        <f t="shared" si="44"/>
        <v>-</v>
      </c>
      <c r="AD49" s="21" t="str">
        <f t="shared" si="45"/>
        <v>-</v>
      </c>
      <c r="AE49" s="4" t="str">
        <f t="shared" si="46"/>
        <v>-</v>
      </c>
      <c r="AF49" s="4" t="str">
        <f t="shared" si="47"/>
        <v>-</v>
      </c>
      <c r="AH49" s="4" t="str">
        <f t="shared" si="48"/>
        <v>-</v>
      </c>
      <c r="AI49" s="18" t="str">
        <f t="shared" si="49"/>
        <v>-</v>
      </c>
      <c r="AJ49" s="21" t="str">
        <f t="shared" si="50"/>
        <v>-</v>
      </c>
      <c r="AK49" s="4" t="str">
        <f t="shared" si="51"/>
        <v>-</v>
      </c>
    </row>
    <row r="50" spans="1:37" ht="12.75" customHeight="1" x14ac:dyDescent="0.2">
      <c r="A50" s="35" t="s">
        <v>53</v>
      </c>
      <c r="B50" s="64" t="s">
        <v>274</v>
      </c>
      <c r="C50" s="37"/>
      <c r="D50" s="30"/>
      <c r="E50" s="38"/>
      <c r="F50" s="66"/>
      <c r="G50" s="39">
        <f t="shared" si="36"/>
        <v>0</v>
      </c>
      <c r="H50" s="39">
        <f t="shared" si="37"/>
        <v>0</v>
      </c>
      <c r="I50" s="187" t="str">
        <f t="shared" si="38"/>
        <v/>
      </c>
      <c r="J50" s="40"/>
      <c r="K50" s="40"/>
      <c r="L50" s="4" t="str">
        <f t="shared" si="39"/>
        <v>-</v>
      </c>
      <c r="M50" s="187" t="str">
        <f t="shared" si="40"/>
        <v/>
      </c>
      <c r="N50" s="40" t="s">
        <v>131</v>
      </c>
      <c r="O50" s="40" t="s">
        <v>131</v>
      </c>
      <c r="P50" s="4" t="str">
        <f t="shared" si="41"/>
        <v>-</v>
      </c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4" t="str">
        <f t="shared" si="42"/>
        <v>-</v>
      </c>
      <c r="AB50" s="4" t="str">
        <f t="shared" si="43"/>
        <v>-</v>
      </c>
      <c r="AC50" s="18" t="str">
        <f t="shared" si="44"/>
        <v>-</v>
      </c>
      <c r="AD50" s="21" t="str">
        <f t="shared" si="45"/>
        <v>-</v>
      </c>
      <c r="AE50" s="4" t="str">
        <f t="shared" si="46"/>
        <v>-</v>
      </c>
      <c r="AF50" s="4" t="str">
        <f t="shared" si="47"/>
        <v>-</v>
      </c>
      <c r="AH50" s="4" t="str">
        <f t="shared" si="48"/>
        <v>-</v>
      </c>
      <c r="AI50" s="18" t="str">
        <f t="shared" si="49"/>
        <v>-</v>
      </c>
      <c r="AJ50" s="21" t="str">
        <f t="shared" si="50"/>
        <v>-</v>
      </c>
      <c r="AK50" s="4" t="str">
        <f t="shared" si="51"/>
        <v>-</v>
      </c>
    </row>
    <row r="51" spans="1:37" ht="12.75" customHeight="1" x14ac:dyDescent="0.2">
      <c r="A51" s="35" t="s">
        <v>275</v>
      </c>
      <c r="B51" s="64" t="s">
        <v>276</v>
      </c>
      <c r="C51" s="37"/>
      <c r="D51" s="30"/>
      <c r="E51" s="38"/>
      <c r="F51" s="66"/>
      <c r="G51" s="39">
        <f t="shared" si="36"/>
        <v>0</v>
      </c>
      <c r="H51" s="39">
        <f t="shared" si="37"/>
        <v>0</v>
      </c>
      <c r="I51" s="187" t="str">
        <f t="shared" si="38"/>
        <v/>
      </c>
      <c r="J51" s="40"/>
      <c r="K51" s="40"/>
      <c r="L51" s="4" t="str">
        <f t="shared" si="39"/>
        <v>-</v>
      </c>
      <c r="M51" s="187" t="str">
        <f t="shared" si="40"/>
        <v/>
      </c>
      <c r="N51" s="40" t="s">
        <v>131</v>
      </c>
      <c r="O51" s="40" t="s">
        <v>131</v>
      </c>
      <c r="P51" s="4" t="str">
        <f t="shared" si="41"/>
        <v>-</v>
      </c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4"/>
      <c r="AB51" s="4"/>
      <c r="AC51" s="18"/>
      <c r="AD51" s="21"/>
      <c r="AE51" s="4"/>
      <c r="AF51" s="4"/>
      <c r="AH51" s="4"/>
      <c r="AI51" s="18"/>
      <c r="AJ51" s="21"/>
      <c r="AK51" s="4"/>
    </row>
    <row r="52" spans="1:37" ht="12.75" customHeight="1" x14ac:dyDescent="0.2">
      <c r="A52" s="35" t="s">
        <v>54</v>
      </c>
      <c r="B52" s="64" t="s">
        <v>277</v>
      </c>
      <c r="C52" s="37"/>
      <c r="D52" s="30"/>
      <c r="E52" s="38"/>
      <c r="F52" s="66"/>
      <c r="G52" s="39">
        <f t="shared" si="36"/>
        <v>0</v>
      </c>
      <c r="H52" s="39">
        <f t="shared" si="37"/>
        <v>0</v>
      </c>
      <c r="I52" s="187" t="str">
        <f t="shared" si="38"/>
        <v/>
      </c>
      <c r="J52" s="40"/>
      <c r="K52" s="40"/>
      <c r="L52" s="4" t="str">
        <f t="shared" si="39"/>
        <v>-</v>
      </c>
      <c r="M52" s="187" t="str">
        <f t="shared" si="40"/>
        <v/>
      </c>
      <c r="N52" s="40" t="s">
        <v>131</v>
      </c>
      <c r="O52" s="40" t="s">
        <v>131</v>
      </c>
      <c r="P52" s="4" t="str">
        <f t="shared" si="41"/>
        <v>-</v>
      </c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4" t="str">
        <f t="shared" si="42"/>
        <v>-</v>
      </c>
      <c r="AB52" s="4" t="str">
        <f t="shared" si="43"/>
        <v>-</v>
      </c>
      <c r="AC52" s="18" t="str">
        <f t="shared" si="44"/>
        <v>-</v>
      </c>
      <c r="AD52" s="21" t="str">
        <f t="shared" si="45"/>
        <v>-</v>
      </c>
      <c r="AE52" s="4" t="str">
        <f t="shared" si="46"/>
        <v>-</v>
      </c>
      <c r="AF52" s="4" t="str">
        <f t="shared" si="47"/>
        <v>-</v>
      </c>
      <c r="AH52" s="4" t="str">
        <f t="shared" si="48"/>
        <v>-</v>
      </c>
      <c r="AI52" s="18" t="str">
        <f t="shared" si="49"/>
        <v>-</v>
      </c>
      <c r="AJ52" s="21" t="str">
        <f t="shared" si="50"/>
        <v>-</v>
      </c>
      <c r="AK52" s="4" t="str">
        <f t="shared" si="51"/>
        <v>-</v>
      </c>
    </row>
    <row r="53" spans="1:37" ht="12.75" customHeight="1" x14ac:dyDescent="0.2">
      <c r="A53" s="35" t="s">
        <v>55</v>
      </c>
      <c r="B53" s="64" t="s">
        <v>278</v>
      </c>
      <c r="C53" s="37"/>
      <c r="D53" s="30"/>
      <c r="E53" s="38"/>
      <c r="F53" s="66"/>
      <c r="G53" s="39">
        <f t="shared" si="36"/>
        <v>0</v>
      </c>
      <c r="H53" s="39">
        <f t="shared" si="37"/>
        <v>0</v>
      </c>
      <c r="I53" s="187" t="str">
        <f t="shared" si="38"/>
        <v/>
      </c>
      <c r="J53" s="40"/>
      <c r="K53" s="40"/>
      <c r="L53" s="4" t="str">
        <f t="shared" si="39"/>
        <v>-</v>
      </c>
      <c r="M53" s="187" t="str">
        <f t="shared" si="40"/>
        <v/>
      </c>
      <c r="N53" s="40" t="s">
        <v>131</v>
      </c>
      <c r="O53" s="40" t="s">
        <v>131</v>
      </c>
      <c r="P53" s="4" t="str">
        <f t="shared" si="41"/>
        <v>-</v>
      </c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4" t="str">
        <f t="shared" si="42"/>
        <v>-</v>
      </c>
      <c r="AB53" s="4" t="str">
        <f t="shared" si="43"/>
        <v>-</v>
      </c>
      <c r="AC53" s="18" t="str">
        <f t="shared" si="44"/>
        <v>-</v>
      </c>
      <c r="AD53" s="21" t="str">
        <f t="shared" si="45"/>
        <v>-</v>
      </c>
      <c r="AE53" s="4" t="str">
        <f t="shared" si="46"/>
        <v>-</v>
      </c>
      <c r="AF53" s="4" t="str">
        <f t="shared" si="47"/>
        <v>-</v>
      </c>
      <c r="AH53" s="4" t="str">
        <f t="shared" si="48"/>
        <v>-</v>
      </c>
      <c r="AI53" s="18" t="str">
        <f t="shared" si="49"/>
        <v>-</v>
      </c>
      <c r="AJ53" s="21" t="str">
        <f t="shared" si="50"/>
        <v>-</v>
      </c>
      <c r="AK53" s="4" t="str">
        <f t="shared" si="51"/>
        <v>-</v>
      </c>
    </row>
    <row r="54" spans="1:37" ht="12.75" customHeight="1" x14ac:dyDescent="0.2">
      <c r="A54" s="35" t="s">
        <v>56</v>
      </c>
      <c r="B54" s="64" t="s">
        <v>279</v>
      </c>
      <c r="C54" s="37"/>
      <c r="D54" s="30"/>
      <c r="E54" s="38"/>
      <c r="F54" s="66"/>
      <c r="G54" s="39">
        <f t="shared" si="36"/>
        <v>0</v>
      </c>
      <c r="H54" s="39">
        <f t="shared" si="37"/>
        <v>0</v>
      </c>
      <c r="I54" s="187" t="str">
        <f t="shared" si="38"/>
        <v/>
      </c>
      <c r="J54" s="40"/>
      <c r="K54" s="40"/>
      <c r="L54" s="4" t="str">
        <f t="shared" si="39"/>
        <v>-</v>
      </c>
      <c r="M54" s="187" t="str">
        <f t="shared" si="40"/>
        <v/>
      </c>
      <c r="N54" s="40" t="s">
        <v>131</v>
      </c>
      <c r="O54" s="40" t="s">
        <v>131</v>
      </c>
      <c r="P54" s="4" t="str">
        <f t="shared" si="41"/>
        <v>-</v>
      </c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4" t="str">
        <f t="shared" si="42"/>
        <v>-</v>
      </c>
      <c r="AB54" s="4" t="str">
        <f t="shared" si="43"/>
        <v>-</v>
      </c>
      <c r="AC54" s="18" t="str">
        <f t="shared" si="44"/>
        <v>-</v>
      </c>
      <c r="AD54" s="21" t="str">
        <f t="shared" si="45"/>
        <v>-</v>
      </c>
      <c r="AE54" s="4" t="str">
        <f t="shared" si="46"/>
        <v>-</v>
      </c>
      <c r="AF54" s="4" t="str">
        <f t="shared" si="47"/>
        <v>-</v>
      </c>
      <c r="AH54" s="4" t="str">
        <f t="shared" si="48"/>
        <v>-</v>
      </c>
      <c r="AI54" s="18" t="str">
        <f t="shared" si="49"/>
        <v>-</v>
      </c>
      <c r="AJ54" s="21" t="str">
        <f t="shared" si="50"/>
        <v>-</v>
      </c>
      <c r="AK54" s="4" t="str">
        <f t="shared" si="51"/>
        <v>-</v>
      </c>
    </row>
    <row r="55" spans="1:37" ht="12.75" customHeight="1" x14ac:dyDescent="0.2">
      <c r="A55" s="35" t="s">
        <v>57</v>
      </c>
      <c r="B55" s="64" t="s">
        <v>280</v>
      </c>
      <c r="C55" s="37"/>
      <c r="D55" s="30"/>
      <c r="E55" s="38"/>
      <c r="F55" s="66"/>
      <c r="G55" s="39">
        <f t="shared" si="36"/>
        <v>0</v>
      </c>
      <c r="H55" s="39">
        <f t="shared" si="37"/>
        <v>0</v>
      </c>
      <c r="I55" s="187" t="str">
        <f t="shared" si="38"/>
        <v/>
      </c>
      <c r="J55" s="40"/>
      <c r="K55" s="40"/>
      <c r="L55" s="4" t="str">
        <f t="shared" si="39"/>
        <v>-</v>
      </c>
      <c r="M55" s="187" t="str">
        <f t="shared" si="40"/>
        <v/>
      </c>
      <c r="N55" s="40" t="s">
        <v>131</v>
      </c>
      <c r="O55" s="40" t="s">
        <v>131</v>
      </c>
      <c r="P55" s="4" t="str">
        <f t="shared" si="41"/>
        <v>-</v>
      </c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4" t="str">
        <f t="shared" si="42"/>
        <v>-</v>
      </c>
      <c r="AB55" s="4" t="str">
        <f t="shared" si="43"/>
        <v>-</v>
      </c>
      <c r="AC55" s="18" t="str">
        <f t="shared" si="44"/>
        <v>-</v>
      </c>
      <c r="AD55" s="21" t="str">
        <f t="shared" si="45"/>
        <v>-</v>
      </c>
      <c r="AE55" s="4" t="str">
        <f t="shared" si="46"/>
        <v>-</v>
      </c>
      <c r="AF55" s="4" t="str">
        <f t="shared" si="47"/>
        <v>-</v>
      </c>
      <c r="AH55" s="4" t="str">
        <f t="shared" si="48"/>
        <v>-</v>
      </c>
      <c r="AI55" s="18" t="str">
        <f t="shared" si="49"/>
        <v>-</v>
      </c>
      <c r="AJ55" s="21" t="str">
        <f t="shared" si="50"/>
        <v>-</v>
      </c>
      <c r="AK55" s="4" t="str">
        <f t="shared" si="51"/>
        <v>-</v>
      </c>
    </row>
    <row r="56" spans="1:37" ht="12.75" customHeight="1" x14ac:dyDescent="0.2">
      <c r="A56" s="35"/>
      <c r="B56" s="64"/>
      <c r="C56" s="37"/>
      <c r="D56" s="30"/>
      <c r="E56" s="38"/>
      <c r="F56" s="66"/>
      <c r="G56" s="39">
        <f>E56+F56</f>
        <v>0</v>
      </c>
      <c r="H56" s="39">
        <f t="shared" si="37"/>
        <v>0</v>
      </c>
      <c r="I56" s="187" t="str">
        <f t="shared" si="38"/>
        <v/>
      </c>
      <c r="J56" s="40"/>
      <c r="K56" s="40"/>
      <c r="L56" s="4" t="str">
        <f t="shared" si="39"/>
        <v>-</v>
      </c>
      <c r="M56" s="187" t="str">
        <f t="shared" si="40"/>
        <v/>
      </c>
      <c r="N56" s="40" t="s">
        <v>131</v>
      </c>
      <c r="O56" s="40" t="s">
        <v>131</v>
      </c>
      <c r="P56" s="4" t="str">
        <f t="shared" si="41"/>
        <v>-</v>
      </c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4" t="str">
        <f t="shared" si="42"/>
        <v>-</v>
      </c>
      <c r="AB56" s="4" t="str">
        <f t="shared" si="43"/>
        <v>-</v>
      </c>
      <c r="AC56" s="18" t="str">
        <f t="shared" si="44"/>
        <v>-</v>
      </c>
      <c r="AD56" s="21" t="str">
        <f t="shared" si="45"/>
        <v>-</v>
      </c>
      <c r="AE56" s="4" t="str">
        <f t="shared" si="46"/>
        <v>-</v>
      </c>
      <c r="AF56" s="4" t="str">
        <f t="shared" si="47"/>
        <v>-</v>
      </c>
      <c r="AH56" s="4" t="str">
        <f t="shared" si="48"/>
        <v>-</v>
      </c>
      <c r="AI56" s="18" t="str">
        <f t="shared" si="49"/>
        <v>-</v>
      </c>
      <c r="AJ56" s="21" t="str">
        <f t="shared" si="50"/>
        <v>-</v>
      </c>
      <c r="AK56" s="4" t="str">
        <f t="shared" si="51"/>
        <v>-</v>
      </c>
    </row>
    <row r="57" spans="1:37" s="28" customFormat="1" ht="12.75" customHeight="1" x14ac:dyDescent="0.2">
      <c r="A57" s="33">
        <v>5</v>
      </c>
      <c r="B57" s="65" t="s">
        <v>144</v>
      </c>
      <c r="C57" s="42">
        <f>ROUND(SUM(C46:C56),0)</f>
        <v>0</v>
      </c>
      <c r="D57" s="63"/>
      <c r="E57" s="42">
        <f>ROUND(SUM(E46:E56),0)</f>
        <v>0</v>
      </c>
      <c r="F57" s="67">
        <f>ROUND(SUM(F46:F56),0)</f>
        <v>0</v>
      </c>
      <c r="G57" s="42">
        <f>ROUND(SUM(G46:G56),0)</f>
        <v>0</v>
      </c>
      <c r="H57" s="42">
        <f>SUM(H46:H56)</f>
        <v>0</v>
      </c>
      <c r="I57" s="187"/>
      <c r="M57" s="187"/>
      <c r="AA57" s="5">
        <f t="shared" ref="AA57:AF57" si="52">ROUND(SUM(AA46:AA56),0)</f>
        <v>0</v>
      </c>
      <c r="AB57" s="5">
        <f t="shared" si="52"/>
        <v>0</v>
      </c>
      <c r="AC57" s="19">
        <f t="shared" si="52"/>
        <v>0</v>
      </c>
      <c r="AD57" s="22">
        <f t="shared" si="52"/>
        <v>0</v>
      </c>
      <c r="AE57" s="5">
        <f t="shared" si="52"/>
        <v>0</v>
      </c>
      <c r="AF57" s="5">
        <f t="shared" si="52"/>
        <v>0</v>
      </c>
      <c r="AH57" s="5">
        <f>ROUND(SUM(AH46:AH56),0)</f>
        <v>0</v>
      </c>
      <c r="AI57" s="19">
        <f>ROUND(SUM(AI46:AI56),0)</f>
        <v>0</v>
      </c>
      <c r="AJ57" s="22">
        <f>ROUND(SUM(AJ46:AJ56),0)</f>
        <v>0</v>
      </c>
      <c r="AK57" s="5">
        <f>ROUND(SUM(AK46:AK56),0)</f>
        <v>0</v>
      </c>
    </row>
    <row r="58" spans="1:37" ht="12.75" customHeight="1" x14ac:dyDescent="0.2">
      <c r="B58" s="29"/>
      <c r="C58" s="30"/>
      <c r="D58" s="30"/>
      <c r="E58" s="43"/>
      <c r="F58" s="43"/>
      <c r="G58" s="31"/>
      <c r="H58" s="31"/>
      <c r="I58" s="187"/>
      <c r="M58" s="187"/>
    </row>
    <row r="59" spans="1:37" s="28" customFormat="1" ht="12.75" customHeight="1" x14ac:dyDescent="0.2">
      <c r="A59" s="33">
        <v>6</v>
      </c>
      <c r="B59" s="264" t="s">
        <v>110</v>
      </c>
      <c r="C59" s="265"/>
      <c r="D59" s="265"/>
      <c r="E59" s="265"/>
      <c r="F59" s="265"/>
      <c r="G59" s="265"/>
      <c r="H59" s="266"/>
      <c r="I59" s="187"/>
      <c r="M59" s="187"/>
      <c r="AA59" s="3" t="s">
        <v>124</v>
      </c>
      <c r="AB59" s="3" t="s">
        <v>125</v>
      </c>
      <c r="AC59" s="17" t="s">
        <v>126</v>
      </c>
      <c r="AD59" s="20" t="s">
        <v>124</v>
      </c>
      <c r="AE59" s="3" t="s">
        <v>125</v>
      </c>
      <c r="AF59" s="3" t="s">
        <v>126</v>
      </c>
      <c r="AH59" s="3" t="s">
        <v>131</v>
      </c>
      <c r="AI59" s="17" t="s">
        <v>132</v>
      </c>
      <c r="AJ59" s="20" t="s">
        <v>131</v>
      </c>
      <c r="AK59" s="3" t="s">
        <v>132</v>
      </c>
    </row>
    <row r="60" spans="1:37" ht="12.75" customHeight="1" x14ac:dyDescent="0.2">
      <c r="A60" s="35" t="s">
        <v>58</v>
      </c>
      <c r="B60" s="64" t="s">
        <v>281</v>
      </c>
      <c r="C60" s="37"/>
      <c r="D60" s="30"/>
      <c r="E60" s="38"/>
      <c r="F60" s="66"/>
      <c r="G60" s="39">
        <f t="shared" ref="G60:G66" si="53">E60+F60</f>
        <v>0</v>
      </c>
      <c r="H60" s="39">
        <f t="shared" ref="H60:H66" si="54">C60-G60</f>
        <v>0</v>
      </c>
      <c r="I60" s="187" t="str">
        <f t="shared" ref="I60:I66" si="55">IF(AND($C60="",$E60="",$F60=""),"",IF(AND(OR($C60&lt;&gt;"",$G60&lt;&gt;""),OR(J60="",K60="")),"Sélectionnez! -&gt;",""))</f>
        <v/>
      </c>
      <c r="J60" s="40"/>
      <c r="K60" s="40"/>
      <c r="L60" s="4" t="str">
        <f t="shared" ref="L60:L66" si="56">IF(J60=K60,"-", "Changement de répartition")</f>
        <v>-</v>
      </c>
      <c r="M60" s="187" t="str">
        <f t="shared" ref="M60:M66" si="57">IF(AND($C60="",$E60="",$F60=""),"",IF(AND(OR($C60&lt;&gt;"",$G60&lt;&gt;""),OR(N60="",O60="")),"Sélectionnez! -&gt;",""))</f>
        <v/>
      </c>
      <c r="N60" s="40" t="s">
        <v>131</v>
      </c>
      <c r="O60" s="40" t="s">
        <v>131</v>
      </c>
      <c r="P60" s="4" t="str">
        <f t="shared" ref="P60:P66" si="58">IF(N60=O60,"-","Changement d'origine")</f>
        <v>-</v>
      </c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4" t="str">
        <f t="shared" ref="AA60:AA66" si="59">IF(J60="Interne",C60,"-")</f>
        <v>-</v>
      </c>
      <c r="AB60" s="4" t="str">
        <f t="shared" ref="AB60:AB66" si="60">IF(J60="Apparenté",C60,"-")</f>
        <v>-</v>
      </c>
      <c r="AC60" s="18" t="str">
        <f t="shared" ref="AC60:AC66" si="61">IF(J60="Externe",C60,"-")</f>
        <v>-</v>
      </c>
      <c r="AD60" s="21" t="str">
        <f t="shared" ref="AD60:AD66" si="62">IF(K60="Interne",G60,"-")</f>
        <v>-</v>
      </c>
      <c r="AE60" s="4" t="str">
        <f t="shared" ref="AE60:AE66" si="63">IF(K60="Apparenté",G60,"-")</f>
        <v>-</v>
      </c>
      <c r="AF60" s="4" t="str">
        <f t="shared" ref="AF60:AF66" si="64">IF(K60="Externe",G60,"-")</f>
        <v>-</v>
      </c>
      <c r="AH60" s="4" t="str">
        <f t="shared" ref="AH60:AH66" si="65">IF($N60="Canadien",IF($C60="","-",$C60),"-")</f>
        <v>-</v>
      </c>
      <c r="AI60" s="18" t="str">
        <f t="shared" ref="AI60:AI66" si="66">IF($N60="Non-Canadien",IF($C60="","-",$C60),"-")</f>
        <v>-</v>
      </c>
      <c r="AJ60" s="21" t="str">
        <f t="shared" ref="AJ60:AJ66" si="67">IF($O60="Canadien",IF($G60=0,"-",$G60),"-")</f>
        <v>-</v>
      </c>
      <c r="AK60" s="4" t="str">
        <f t="shared" ref="AK60:AK66" si="68">IF($O60="Non-Canadien",IF($G60=0,"-",$G60),"-")</f>
        <v>-</v>
      </c>
    </row>
    <row r="61" spans="1:37" ht="12.75" customHeight="1" x14ac:dyDescent="0.2">
      <c r="A61" s="35" t="s">
        <v>59</v>
      </c>
      <c r="B61" s="64" t="s">
        <v>146</v>
      </c>
      <c r="C61" s="37"/>
      <c r="D61" s="30"/>
      <c r="E61" s="38"/>
      <c r="F61" s="66"/>
      <c r="G61" s="39">
        <f t="shared" si="53"/>
        <v>0</v>
      </c>
      <c r="H61" s="39">
        <f t="shared" si="54"/>
        <v>0</v>
      </c>
      <c r="I61" s="187" t="str">
        <f t="shared" si="55"/>
        <v/>
      </c>
      <c r="J61" s="40"/>
      <c r="K61" s="40"/>
      <c r="L61" s="4" t="str">
        <f t="shared" si="56"/>
        <v>-</v>
      </c>
      <c r="M61" s="187" t="str">
        <f t="shared" si="57"/>
        <v/>
      </c>
      <c r="N61" s="40" t="s">
        <v>131</v>
      </c>
      <c r="O61" s="40" t="s">
        <v>131</v>
      </c>
      <c r="P61" s="4" t="str">
        <f t="shared" si="58"/>
        <v>-</v>
      </c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4" t="str">
        <f t="shared" si="59"/>
        <v>-</v>
      </c>
      <c r="AB61" s="4" t="str">
        <f t="shared" si="60"/>
        <v>-</v>
      </c>
      <c r="AC61" s="18" t="str">
        <f t="shared" si="61"/>
        <v>-</v>
      </c>
      <c r="AD61" s="21" t="str">
        <f t="shared" si="62"/>
        <v>-</v>
      </c>
      <c r="AE61" s="4" t="str">
        <f t="shared" si="63"/>
        <v>-</v>
      </c>
      <c r="AF61" s="4" t="str">
        <f t="shared" si="64"/>
        <v>-</v>
      </c>
      <c r="AH61" s="4" t="str">
        <f t="shared" si="65"/>
        <v>-</v>
      </c>
      <c r="AI61" s="18" t="str">
        <f t="shared" si="66"/>
        <v>-</v>
      </c>
      <c r="AJ61" s="21" t="str">
        <f t="shared" si="67"/>
        <v>-</v>
      </c>
      <c r="AK61" s="4" t="str">
        <f t="shared" si="68"/>
        <v>-</v>
      </c>
    </row>
    <row r="62" spans="1:37" ht="12.75" customHeight="1" x14ac:dyDescent="0.2">
      <c r="A62" s="35" t="s">
        <v>60</v>
      </c>
      <c r="B62" s="64" t="s">
        <v>147</v>
      </c>
      <c r="C62" s="37"/>
      <c r="D62" s="30"/>
      <c r="E62" s="38"/>
      <c r="F62" s="66"/>
      <c r="G62" s="39">
        <f t="shared" si="53"/>
        <v>0</v>
      </c>
      <c r="H62" s="39">
        <f t="shared" si="54"/>
        <v>0</v>
      </c>
      <c r="I62" s="187" t="str">
        <f t="shared" si="55"/>
        <v/>
      </c>
      <c r="J62" s="40"/>
      <c r="K62" s="40"/>
      <c r="L62" s="4" t="str">
        <f t="shared" si="56"/>
        <v>-</v>
      </c>
      <c r="M62" s="187" t="str">
        <f t="shared" si="57"/>
        <v/>
      </c>
      <c r="N62" s="40" t="s">
        <v>131</v>
      </c>
      <c r="O62" s="40" t="s">
        <v>131</v>
      </c>
      <c r="P62" s="4" t="str">
        <f t="shared" si="58"/>
        <v>-</v>
      </c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4" t="str">
        <f t="shared" si="59"/>
        <v>-</v>
      </c>
      <c r="AB62" s="4" t="str">
        <f t="shared" si="60"/>
        <v>-</v>
      </c>
      <c r="AC62" s="18" t="str">
        <f t="shared" si="61"/>
        <v>-</v>
      </c>
      <c r="AD62" s="21" t="str">
        <f t="shared" si="62"/>
        <v>-</v>
      </c>
      <c r="AE62" s="4" t="str">
        <f t="shared" si="63"/>
        <v>-</v>
      </c>
      <c r="AF62" s="4" t="str">
        <f t="shared" si="64"/>
        <v>-</v>
      </c>
      <c r="AH62" s="4" t="str">
        <f t="shared" si="65"/>
        <v>-</v>
      </c>
      <c r="AI62" s="18" t="str">
        <f t="shared" si="66"/>
        <v>-</v>
      </c>
      <c r="AJ62" s="21" t="str">
        <f t="shared" si="67"/>
        <v>-</v>
      </c>
      <c r="AK62" s="4" t="str">
        <f t="shared" si="68"/>
        <v>-</v>
      </c>
    </row>
    <row r="63" spans="1:37" ht="12.75" customHeight="1" x14ac:dyDescent="0.2">
      <c r="A63" s="35" t="s">
        <v>61</v>
      </c>
      <c r="B63" s="64" t="s">
        <v>282</v>
      </c>
      <c r="C63" s="37"/>
      <c r="D63" s="30"/>
      <c r="E63" s="38"/>
      <c r="F63" s="66"/>
      <c r="G63" s="39">
        <f t="shared" si="53"/>
        <v>0</v>
      </c>
      <c r="H63" s="39">
        <f t="shared" si="54"/>
        <v>0</v>
      </c>
      <c r="I63" s="187" t="str">
        <f t="shared" si="55"/>
        <v/>
      </c>
      <c r="J63" s="40"/>
      <c r="K63" s="40"/>
      <c r="L63" s="4" t="str">
        <f t="shared" si="56"/>
        <v>-</v>
      </c>
      <c r="M63" s="187" t="str">
        <f t="shared" si="57"/>
        <v/>
      </c>
      <c r="N63" s="40" t="s">
        <v>131</v>
      </c>
      <c r="O63" s="40" t="s">
        <v>131</v>
      </c>
      <c r="P63" s="4" t="str">
        <f t="shared" si="58"/>
        <v>-</v>
      </c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4" t="str">
        <f t="shared" si="59"/>
        <v>-</v>
      </c>
      <c r="AB63" s="4" t="str">
        <f t="shared" si="60"/>
        <v>-</v>
      </c>
      <c r="AC63" s="18" t="str">
        <f t="shared" si="61"/>
        <v>-</v>
      </c>
      <c r="AD63" s="21" t="str">
        <f t="shared" si="62"/>
        <v>-</v>
      </c>
      <c r="AE63" s="4" t="str">
        <f t="shared" si="63"/>
        <v>-</v>
      </c>
      <c r="AF63" s="4" t="str">
        <f t="shared" si="64"/>
        <v>-</v>
      </c>
      <c r="AH63" s="4" t="str">
        <f t="shared" si="65"/>
        <v>-</v>
      </c>
      <c r="AI63" s="18" t="str">
        <f t="shared" si="66"/>
        <v>-</v>
      </c>
      <c r="AJ63" s="21" t="str">
        <f t="shared" si="67"/>
        <v>-</v>
      </c>
      <c r="AK63" s="4" t="str">
        <f t="shared" si="68"/>
        <v>-</v>
      </c>
    </row>
    <row r="64" spans="1:37" ht="12.75" customHeight="1" x14ac:dyDescent="0.2">
      <c r="A64" s="35" t="s">
        <v>283</v>
      </c>
      <c r="B64" s="64" t="s">
        <v>148</v>
      </c>
      <c r="C64" s="37"/>
      <c r="D64" s="30"/>
      <c r="E64" s="38"/>
      <c r="F64" s="66"/>
      <c r="G64" s="39">
        <f t="shared" si="53"/>
        <v>0</v>
      </c>
      <c r="H64" s="39">
        <f t="shared" si="54"/>
        <v>0</v>
      </c>
      <c r="I64" s="187" t="str">
        <f t="shared" si="55"/>
        <v/>
      </c>
      <c r="J64" s="40"/>
      <c r="K64" s="40"/>
      <c r="L64" s="4" t="str">
        <f t="shared" si="56"/>
        <v>-</v>
      </c>
      <c r="M64" s="187" t="str">
        <f t="shared" si="57"/>
        <v/>
      </c>
      <c r="N64" s="40" t="s">
        <v>131</v>
      </c>
      <c r="O64" s="40" t="s">
        <v>131</v>
      </c>
      <c r="P64" s="4" t="str">
        <f t="shared" si="58"/>
        <v>-</v>
      </c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4" t="str">
        <f t="shared" si="59"/>
        <v>-</v>
      </c>
      <c r="AB64" s="4" t="str">
        <f t="shared" si="60"/>
        <v>-</v>
      </c>
      <c r="AC64" s="18" t="str">
        <f t="shared" si="61"/>
        <v>-</v>
      </c>
      <c r="AD64" s="21" t="str">
        <f t="shared" si="62"/>
        <v>-</v>
      </c>
      <c r="AE64" s="4" t="str">
        <f t="shared" si="63"/>
        <v>-</v>
      </c>
      <c r="AF64" s="4" t="str">
        <f t="shared" si="64"/>
        <v>-</v>
      </c>
      <c r="AH64" s="4" t="str">
        <f t="shared" si="65"/>
        <v>-</v>
      </c>
      <c r="AI64" s="18" t="str">
        <f t="shared" si="66"/>
        <v>-</v>
      </c>
      <c r="AJ64" s="21" t="str">
        <f t="shared" si="67"/>
        <v>-</v>
      </c>
      <c r="AK64" s="4" t="str">
        <f t="shared" si="68"/>
        <v>-</v>
      </c>
    </row>
    <row r="65" spans="1:37" ht="12.75" customHeight="1" x14ac:dyDescent="0.2">
      <c r="A65" s="35" t="s">
        <v>62</v>
      </c>
      <c r="B65" s="64" t="s">
        <v>280</v>
      </c>
      <c r="C65" s="37"/>
      <c r="D65" s="30"/>
      <c r="E65" s="38"/>
      <c r="F65" s="66"/>
      <c r="G65" s="39">
        <f t="shared" si="53"/>
        <v>0</v>
      </c>
      <c r="H65" s="39">
        <f t="shared" si="54"/>
        <v>0</v>
      </c>
      <c r="I65" s="187" t="str">
        <f t="shared" si="55"/>
        <v/>
      </c>
      <c r="J65" s="40"/>
      <c r="K65" s="40"/>
      <c r="L65" s="4" t="str">
        <f t="shared" si="56"/>
        <v>-</v>
      </c>
      <c r="M65" s="187" t="str">
        <f t="shared" si="57"/>
        <v/>
      </c>
      <c r="N65" s="40" t="s">
        <v>131</v>
      </c>
      <c r="O65" s="40" t="s">
        <v>131</v>
      </c>
      <c r="P65" s="4" t="str">
        <f t="shared" si="58"/>
        <v>-</v>
      </c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4" t="str">
        <f t="shared" si="59"/>
        <v>-</v>
      </c>
      <c r="AB65" s="4" t="str">
        <f t="shared" si="60"/>
        <v>-</v>
      </c>
      <c r="AC65" s="18" t="str">
        <f t="shared" si="61"/>
        <v>-</v>
      </c>
      <c r="AD65" s="21" t="str">
        <f t="shared" si="62"/>
        <v>-</v>
      </c>
      <c r="AE65" s="4" t="str">
        <f t="shared" si="63"/>
        <v>-</v>
      </c>
      <c r="AF65" s="4" t="str">
        <f t="shared" si="64"/>
        <v>-</v>
      </c>
      <c r="AH65" s="4" t="str">
        <f t="shared" si="65"/>
        <v>-</v>
      </c>
      <c r="AI65" s="18" t="str">
        <f t="shared" si="66"/>
        <v>-</v>
      </c>
      <c r="AJ65" s="21" t="str">
        <f t="shared" si="67"/>
        <v>-</v>
      </c>
      <c r="AK65" s="4" t="str">
        <f t="shared" si="68"/>
        <v>-</v>
      </c>
    </row>
    <row r="66" spans="1:37" ht="12.75" customHeight="1" x14ac:dyDescent="0.2">
      <c r="A66" s="35"/>
      <c r="B66" s="64"/>
      <c r="C66" s="37"/>
      <c r="D66" s="30"/>
      <c r="E66" s="38"/>
      <c r="F66" s="66"/>
      <c r="G66" s="39">
        <f t="shared" si="53"/>
        <v>0</v>
      </c>
      <c r="H66" s="39">
        <f t="shared" si="54"/>
        <v>0</v>
      </c>
      <c r="I66" s="187" t="str">
        <f t="shared" si="55"/>
        <v/>
      </c>
      <c r="J66" s="40"/>
      <c r="K66" s="40"/>
      <c r="L66" s="4" t="str">
        <f t="shared" si="56"/>
        <v>-</v>
      </c>
      <c r="M66" s="187" t="str">
        <f t="shared" si="57"/>
        <v/>
      </c>
      <c r="N66" s="40" t="s">
        <v>131</v>
      </c>
      <c r="O66" s="40" t="s">
        <v>131</v>
      </c>
      <c r="P66" s="4" t="str">
        <f t="shared" si="58"/>
        <v>-</v>
      </c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4" t="str">
        <f t="shared" si="59"/>
        <v>-</v>
      </c>
      <c r="AB66" s="4" t="str">
        <f t="shared" si="60"/>
        <v>-</v>
      </c>
      <c r="AC66" s="18" t="str">
        <f t="shared" si="61"/>
        <v>-</v>
      </c>
      <c r="AD66" s="21" t="str">
        <f t="shared" si="62"/>
        <v>-</v>
      </c>
      <c r="AE66" s="4" t="str">
        <f t="shared" si="63"/>
        <v>-</v>
      </c>
      <c r="AF66" s="4" t="str">
        <f t="shared" si="64"/>
        <v>-</v>
      </c>
      <c r="AH66" s="4" t="str">
        <f t="shared" si="65"/>
        <v>-</v>
      </c>
      <c r="AI66" s="18" t="str">
        <f t="shared" si="66"/>
        <v>-</v>
      </c>
      <c r="AJ66" s="21" t="str">
        <f t="shared" si="67"/>
        <v>-</v>
      </c>
      <c r="AK66" s="4" t="str">
        <f t="shared" si="68"/>
        <v>-</v>
      </c>
    </row>
    <row r="67" spans="1:37" s="28" customFormat="1" ht="12.75" customHeight="1" x14ac:dyDescent="0.2">
      <c r="A67" s="33">
        <v>6</v>
      </c>
      <c r="B67" s="65" t="s">
        <v>145</v>
      </c>
      <c r="C67" s="42">
        <f>ROUND(SUM(C60:C66),0)</f>
        <v>0</v>
      </c>
      <c r="D67" s="63"/>
      <c r="E67" s="42">
        <f>ROUND(SUM(E60:E66),0)</f>
        <v>0</v>
      </c>
      <c r="F67" s="67">
        <f>ROUND(SUM(F60:F66),0)</f>
        <v>0</v>
      </c>
      <c r="G67" s="42">
        <f>ROUND(SUM(G60:G66),0)</f>
        <v>0</v>
      </c>
      <c r="H67" s="42">
        <f>SUM(H60:H66)</f>
        <v>0</v>
      </c>
      <c r="I67" s="187"/>
      <c r="M67" s="187"/>
      <c r="AA67" s="5">
        <f t="shared" ref="AA67:AF67" si="69">ROUND(SUM(AA60:AA66),0)</f>
        <v>0</v>
      </c>
      <c r="AB67" s="5">
        <f t="shared" si="69"/>
        <v>0</v>
      </c>
      <c r="AC67" s="19">
        <f t="shared" si="69"/>
        <v>0</v>
      </c>
      <c r="AD67" s="22">
        <f t="shared" si="69"/>
        <v>0</v>
      </c>
      <c r="AE67" s="5">
        <f t="shared" si="69"/>
        <v>0</v>
      </c>
      <c r="AF67" s="5">
        <f t="shared" si="69"/>
        <v>0</v>
      </c>
      <c r="AH67" s="5">
        <f>ROUND(SUM(AH60:AH66),0)</f>
        <v>0</v>
      </c>
      <c r="AI67" s="19">
        <f>ROUND(SUM(AI60:AI66),0)</f>
        <v>0</v>
      </c>
      <c r="AJ67" s="22">
        <f>ROUND(SUM(AJ60:AJ66),0)</f>
        <v>0</v>
      </c>
      <c r="AK67" s="5">
        <f>ROUND(SUM(AK60:AK66),0)</f>
        <v>0</v>
      </c>
    </row>
    <row r="68" spans="1:37" ht="12.75" customHeight="1" x14ac:dyDescent="0.2">
      <c r="B68" s="29"/>
      <c r="C68" s="44"/>
      <c r="D68" s="44"/>
      <c r="E68" s="44"/>
      <c r="F68" s="44"/>
      <c r="G68" s="45"/>
      <c r="H68" s="45"/>
      <c r="I68" s="187"/>
      <c r="M68" s="187"/>
    </row>
    <row r="69" spans="1:37" s="28" customFormat="1" ht="12.75" customHeight="1" x14ac:dyDescent="0.2">
      <c r="A69" s="33">
        <v>7</v>
      </c>
      <c r="B69" s="264" t="s">
        <v>149</v>
      </c>
      <c r="C69" s="265"/>
      <c r="D69" s="265"/>
      <c r="E69" s="265"/>
      <c r="F69" s="265"/>
      <c r="G69" s="265"/>
      <c r="H69" s="266"/>
      <c r="I69" s="187"/>
      <c r="M69" s="187"/>
      <c r="AA69" s="3" t="s">
        <v>124</v>
      </c>
      <c r="AB69" s="3" t="s">
        <v>125</v>
      </c>
      <c r="AC69" s="17" t="s">
        <v>126</v>
      </c>
      <c r="AD69" s="20" t="s">
        <v>124</v>
      </c>
      <c r="AE69" s="3" t="s">
        <v>125</v>
      </c>
      <c r="AF69" s="3" t="s">
        <v>126</v>
      </c>
      <c r="AH69" s="3" t="s">
        <v>131</v>
      </c>
      <c r="AI69" s="17" t="s">
        <v>132</v>
      </c>
      <c r="AJ69" s="20" t="s">
        <v>131</v>
      </c>
      <c r="AK69" s="3" t="s">
        <v>132</v>
      </c>
    </row>
    <row r="70" spans="1:37" ht="12.75" customHeight="1" x14ac:dyDescent="0.2">
      <c r="A70" s="35" t="s">
        <v>63</v>
      </c>
      <c r="B70" s="64" t="s">
        <v>284</v>
      </c>
      <c r="C70" s="37"/>
      <c r="D70" s="30"/>
      <c r="E70" s="38"/>
      <c r="F70" s="66"/>
      <c r="G70" s="39">
        <f t="shared" ref="G70:G78" si="70">E70+F70</f>
        <v>0</v>
      </c>
      <c r="H70" s="39">
        <f t="shared" ref="H70:H78" si="71">C70-G70</f>
        <v>0</v>
      </c>
      <c r="I70" s="187" t="str">
        <f t="shared" ref="I70:I78" si="72">IF(AND($C70="",$E70="",$F70=""),"",IF(AND(OR($C70&lt;&gt;"",$G70&lt;&gt;""),OR(J70="",K70="")),"Sélectionnez! -&gt;",""))</f>
        <v/>
      </c>
      <c r="J70" s="40"/>
      <c r="K70" s="40"/>
      <c r="L70" s="4" t="str">
        <f t="shared" ref="L70:L78" si="73">IF(J70=K70,"-", "Changement de répartition")</f>
        <v>-</v>
      </c>
      <c r="M70" s="187" t="str">
        <f t="shared" ref="M70:M78" si="74">IF(AND($C70="",$E70="",$F70=""),"",IF(AND(OR($C70&lt;&gt;"",$G70&lt;&gt;""),OR(N70="",O70="")),"Sélectionnez! -&gt;",""))</f>
        <v/>
      </c>
      <c r="N70" s="40" t="s">
        <v>131</v>
      </c>
      <c r="O70" s="40" t="s">
        <v>131</v>
      </c>
      <c r="P70" s="4" t="str">
        <f t="shared" ref="P70:P78" si="75">IF(N70=O70,"-","Changement d'origine")</f>
        <v>-</v>
      </c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4" t="str">
        <f t="shared" ref="AA70:AA78" si="76">IF(J70="Interne",C70,"-")</f>
        <v>-</v>
      </c>
      <c r="AB70" s="4" t="str">
        <f t="shared" ref="AB70:AB78" si="77">IF(J70="Apparenté",C70,"-")</f>
        <v>-</v>
      </c>
      <c r="AC70" s="18" t="str">
        <f t="shared" ref="AC70:AC78" si="78">IF(J70="Externe",C70,"-")</f>
        <v>-</v>
      </c>
      <c r="AD70" s="21" t="str">
        <f t="shared" ref="AD70:AD78" si="79">IF(K70="Interne",G70,"-")</f>
        <v>-</v>
      </c>
      <c r="AE70" s="4" t="str">
        <f t="shared" ref="AE70:AE78" si="80">IF(K70="Apparenté",G70,"-")</f>
        <v>-</v>
      </c>
      <c r="AF70" s="4" t="str">
        <f t="shared" ref="AF70:AF78" si="81">IF(K70="Externe",G70,"-")</f>
        <v>-</v>
      </c>
      <c r="AH70" s="4" t="str">
        <f t="shared" ref="AH70:AH78" si="82">IF($N70="Canadien",IF($C70="","-",$C70),"-")</f>
        <v>-</v>
      </c>
      <c r="AI70" s="18" t="str">
        <f t="shared" ref="AI70:AI78" si="83">IF($N70="Non-Canadien",IF($C70="","-",$C70),"-")</f>
        <v>-</v>
      </c>
      <c r="AJ70" s="21" t="str">
        <f t="shared" ref="AJ70:AJ78" si="84">IF($O70="Canadien",IF($G70=0,"-",$G70),"-")</f>
        <v>-</v>
      </c>
      <c r="AK70" s="4" t="str">
        <f t="shared" ref="AK70:AK78" si="85">IF($O70="Non-Canadien",IF($G70=0,"-",$G70),"-")</f>
        <v>-</v>
      </c>
    </row>
    <row r="71" spans="1:37" ht="12.75" customHeight="1" x14ac:dyDescent="0.2">
      <c r="A71" s="35" t="s">
        <v>64</v>
      </c>
      <c r="B71" s="64" t="s">
        <v>285</v>
      </c>
      <c r="C71" s="37"/>
      <c r="D71" s="30"/>
      <c r="E71" s="38"/>
      <c r="F71" s="66"/>
      <c r="G71" s="39">
        <f t="shared" si="70"/>
        <v>0</v>
      </c>
      <c r="H71" s="39">
        <f t="shared" si="71"/>
        <v>0</v>
      </c>
      <c r="I71" s="187" t="str">
        <f t="shared" si="72"/>
        <v/>
      </c>
      <c r="J71" s="40"/>
      <c r="K71" s="40"/>
      <c r="L71" s="4" t="str">
        <f t="shared" si="73"/>
        <v>-</v>
      </c>
      <c r="M71" s="187" t="str">
        <f t="shared" si="74"/>
        <v/>
      </c>
      <c r="N71" s="40" t="s">
        <v>131</v>
      </c>
      <c r="O71" s="40" t="s">
        <v>131</v>
      </c>
      <c r="P71" s="4" t="str">
        <f t="shared" si="75"/>
        <v>-</v>
      </c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4" t="str">
        <f t="shared" si="76"/>
        <v>-</v>
      </c>
      <c r="AB71" s="4" t="str">
        <f t="shared" si="77"/>
        <v>-</v>
      </c>
      <c r="AC71" s="18" t="str">
        <f t="shared" si="78"/>
        <v>-</v>
      </c>
      <c r="AD71" s="21" t="str">
        <f t="shared" si="79"/>
        <v>-</v>
      </c>
      <c r="AE71" s="4" t="str">
        <f t="shared" si="80"/>
        <v>-</v>
      </c>
      <c r="AF71" s="4" t="str">
        <f t="shared" si="81"/>
        <v>-</v>
      </c>
      <c r="AH71" s="4" t="str">
        <f t="shared" si="82"/>
        <v>-</v>
      </c>
      <c r="AI71" s="18" t="str">
        <f t="shared" si="83"/>
        <v>-</v>
      </c>
      <c r="AJ71" s="21" t="str">
        <f t="shared" si="84"/>
        <v>-</v>
      </c>
      <c r="AK71" s="4" t="str">
        <f t="shared" si="85"/>
        <v>-</v>
      </c>
    </row>
    <row r="72" spans="1:37" ht="12.75" customHeight="1" x14ac:dyDescent="0.2">
      <c r="A72" s="35" t="s">
        <v>65</v>
      </c>
      <c r="B72" s="64" t="s">
        <v>316</v>
      </c>
      <c r="C72" s="37"/>
      <c r="D72" s="30"/>
      <c r="E72" s="38"/>
      <c r="F72" s="66"/>
      <c r="G72" s="39">
        <f t="shared" si="70"/>
        <v>0</v>
      </c>
      <c r="H72" s="39">
        <f t="shared" si="71"/>
        <v>0</v>
      </c>
      <c r="I72" s="187" t="str">
        <f t="shared" si="72"/>
        <v/>
      </c>
      <c r="J72" s="40"/>
      <c r="K72" s="40"/>
      <c r="L72" s="4" t="str">
        <f t="shared" si="73"/>
        <v>-</v>
      </c>
      <c r="M72" s="187" t="str">
        <f t="shared" si="74"/>
        <v/>
      </c>
      <c r="N72" s="40" t="s">
        <v>131</v>
      </c>
      <c r="O72" s="40" t="s">
        <v>131</v>
      </c>
      <c r="P72" s="4" t="str">
        <f t="shared" si="75"/>
        <v>-</v>
      </c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4" t="str">
        <f t="shared" si="76"/>
        <v>-</v>
      </c>
      <c r="AB72" s="4" t="str">
        <f t="shared" si="77"/>
        <v>-</v>
      </c>
      <c r="AC72" s="18" t="str">
        <f t="shared" si="78"/>
        <v>-</v>
      </c>
      <c r="AD72" s="21" t="str">
        <f t="shared" si="79"/>
        <v>-</v>
      </c>
      <c r="AE72" s="4" t="str">
        <f t="shared" si="80"/>
        <v>-</v>
      </c>
      <c r="AF72" s="4" t="str">
        <f t="shared" si="81"/>
        <v>-</v>
      </c>
      <c r="AH72" s="4" t="str">
        <f t="shared" si="82"/>
        <v>-</v>
      </c>
      <c r="AI72" s="18" t="str">
        <f t="shared" si="83"/>
        <v>-</v>
      </c>
      <c r="AJ72" s="21" t="str">
        <f t="shared" si="84"/>
        <v>-</v>
      </c>
      <c r="AK72" s="4" t="str">
        <f t="shared" si="85"/>
        <v>-</v>
      </c>
    </row>
    <row r="73" spans="1:37" ht="12.75" customHeight="1" x14ac:dyDescent="0.2">
      <c r="A73" s="35" t="s">
        <v>66</v>
      </c>
      <c r="B73" s="64" t="s">
        <v>286</v>
      </c>
      <c r="C73" s="37"/>
      <c r="D73" s="30"/>
      <c r="E73" s="38"/>
      <c r="F73" s="66"/>
      <c r="G73" s="39">
        <f t="shared" si="70"/>
        <v>0</v>
      </c>
      <c r="H73" s="39">
        <f t="shared" si="71"/>
        <v>0</v>
      </c>
      <c r="I73" s="187" t="str">
        <f t="shared" si="72"/>
        <v/>
      </c>
      <c r="J73" s="40"/>
      <c r="K73" s="40"/>
      <c r="L73" s="4" t="str">
        <f t="shared" si="73"/>
        <v>-</v>
      </c>
      <c r="M73" s="187" t="str">
        <f t="shared" si="74"/>
        <v/>
      </c>
      <c r="N73" s="40" t="s">
        <v>131</v>
      </c>
      <c r="O73" s="40" t="s">
        <v>131</v>
      </c>
      <c r="P73" s="4" t="str">
        <f t="shared" si="75"/>
        <v>-</v>
      </c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4" t="str">
        <f t="shared" si="76"/>
        <v>-</v>
      </c>
      <c r="AB73" s="4" t="str">
        <f t="shared" si="77"/>
        <v>-</v>
      </c>
      <c r="AC73" s="18" t="str">
        <f t="shared" si="78"/>
        <v>-</v>
      </c>
      <c r="AD73" s="21" t="str">
        <f t="shared" si="79"/>
        <v>-</v>
      </c>
      <c r="AE73" s="4" t="str">
        <f t="shared" si="80"/>
        <v>-</v>
      </c>
      <c r="AF73" s="4" t="str">
        <f t="shared" si="81"/>
        <v>-</v>
      </c>
      <c r="AH73" s="4" t="str">
        <f t="shared" si="82"/>
        <v>-</v>
      </c>
      <c r="AI73" s="18" t="str">
        <f t="shared" si="83"/>
        <v>-</v>
      </c>
      <c r="AJ73" s="21" t="str">
        <f t="shared" si="84"/>
        <v>-</v>
      </c>
      <c r="AK73" s="4" t="str">
        <f t="shared" si="85"/>
        <v>-</v>
      </c>
    </row>
    <row r="74" spans="1:37" ht="12.75" customHeight="1" x14ac:dyDescent="0.2">
      <c r="A74" s="35" t="s">
        <v>67</v>
      </c>
      <c r="B74" s="64" t="s">
        <v>311</v>
      </c>
      <c r="C74" s="37"/>
      <c r="D74" s="30"/>
      <c r="E74" s="38"/>
      <c r="F74" s="66"/>
      <c r="G74" s="39">
        <f t="shared" si="70"/>
        <v>0</v>
      </c>
      <c r="H74" s="39">
        <f t="shared" si="71"/>
        <v>0</v>
      </c>
      <c r="I74" s="187" t="str">
        <f t="shared" si="72"/>
        <v/>
      </c>
      <c r="J74" s="40"/>
      <c r="K74" s="40"/>
      <c r="L74" s="4" t="str">
        <f t="shared" si="73"/>
        <v>-</v>
      </c>
      <c r="M74" s="187" t="str">
        <f t="shared" si="74"/>
        <v/>
      </c>
      <c r="N74" s="40" t="s">
        <v>131</v>
      </c>
      <c r="O74" s="40" t="s">
        <v>131</v>
      </c>
      <c r="P74" s="4" t="str">
        <f t="shared" si="75"/>
        <v>-</v>
      </c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4" t="str">
        <f t="shared" si="76"/>
        <v>-</v>
      </c>
      <c r="AB74" s="4" t="str">
        <f t="shared" si="77"/>
        <v>-</v>
      </c>
      <c r="AC74" s="18" t="str">
        <f t="shared" si="78"/>
        <v>-</v>
      </c>
      <c r="AD74" s="21" t="str">
        <f t="shared" si="79"/>
        <v>-</v>
      </c>
      <c r="AE74" s="4" t="str">
        <f t="shared" si="80"/>
        <v>-</v>
      </c>
      <c r="AF74" s="4" t="str">
        <f t="shared" si="81"/>
        <v>-</v>
      </c>
      <c r="AH74" s="4" t="str">
        <f t="shared" si="82"/>
        <v>-</v>
      </c>
      <c r="AI74" s="18" t="str">
        <f t="shared" si="83"/>
        <v>-</v>
      </c>
      <c r="AJ74" s="21" t="str">
        <f t="shared" si="84"/>
        <v>-</v>
      </c>
      <c r="AK74" s="4" t="str">
        <f t="shared" si="85"/>
        <v>-</v>
      </c>
    </row>
    <row r="75" spans="1:37" ht="12.75" customHeight="1" x14ac:dyDescent="0.2">
      <c r="A75" s="35" t="s">
        <v>68</v>
      </c>
      <c r="B75" s="64" t="s">
        <v>287</v>
      </c>
      <c r="C75" s="37"/>
      <c r="D75" s="30"/>
      <c r="E75" s="38"/>
      <c r="F75" s="66"/>
      <c r="G75" s="39">
        <f t="shared" si="70"/>
        <v>0</v>
      </c>
      <c r="H75" s="39">
        <f t="shared" si="71"/>
        <v>0</v>
      </c>
      <c r="I75" s="187" t="str">
        <f t="shared" si="72"/>
        <v/>
      </c>
      <c r="J75" s="40"/>
      <c r="K75" s="40"/>
      <c r="L75" s="4" t="str">
        <f t="shared" si="73"/>
        <v>-</v>
      </c>
      <c r="M75" s="187" t="str">
        <f t="shared" si="74"/>
        <v/>
      </c>
      <c r="N75" s="40" t="s">
        <v>131</v>
      </c>
      <c r="O75" s="40" t="s">
        <v>131</v>
      </c>
      <c r="P75" s="4" t="str">
        <f t="shared" si="75"/>
        <v>-</v>
      </c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4" t="str">
        <f t="shared" si="76"/>
        <v>-</v>
      </c>
      <c r="AB75" s="4" t="str">
        <f t="shared" si="77"/>
        <v>-</v>
      </c>
      <c r="AC75" s="18" t="str">
        <f t="shared" si="78"/>
        <v>-</v>
      </c>
      <c r="AD75" s="21" t="str">
        <f t="shared" si="79"/>
        <v>-</v>
      </c>
      <c r="AE75" s="4" t="str">
        <f t="shared" si="80"/>
        <v>-</v>
      </c>
      <c r="AF75" s="4" t="str">
        <f t="shared" si="81"/>
        <v>-</v>
      </c>
      <c r="AH75" s="4" t="str">
        <f t="shared" si="82"/>
        <v>-</v>
      </c>
      <c r="AI75" s="18" t="str">
        <f t="shared" si="83"/>
        <v>-</v>
      </c>
      <c r="AJ75" s="21" t="str">
        <f t="shared" si="84"/>
        <v>-</v>
      </c>
      <c r="AK75" s="4" t="str">
        <f t="shared" si="85"/>
        <v>-</v>
      </c>
    </row>
    <row r="76" spans="1:37" ht="12.75" customHeight="1" x14ac:dyDescent="0.2">
      <c r="A76" s="35" t="s">
        <v>69</v>
      </c>
      <c r="B76" s="64" t="s">
        <v>288</v>
      </c>
      <c r="C76" s="37"/>
      <c r="D76" s="30"/>
      <c r="E76" s="38"/>
      <c r="F76" s="66"/>
      <c r="G76" s="39">
        <f t="shared" si="70"/>
        <v>0</v>
      </c>
      <c r="H76" s="39">
        <f t="shared" si="71"/>
        <v>0</v>
      </c>
      <c r="I76" s="187" t="str">
        <f t="shared" si="72"/>
        <v/>
      </c>
      <c r="J76" s="40"/>
      <c r="K76" s="40"/>
      <c r="L76" s="4" t="str">
        <f t="shared" si="73"/>
        <v>-</v>
      </c>
      <c r="M76" s="187" t="str">
        <f t="shared" si="74"/>
        <v/>
      </c>
      <c r="N76" s="40" t="s">
        <v>131</v>
      </c>
      <c r="O76" s="40" t="s">
        <v>131</v>
      </c>
      <c r="P76" s="4" t="str">
        <f t="shared" si="75"/>
        <v>-</v>
      </c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4" t="str">
        <f t="shared" si="76"/>
        <v>-</v>
      </c>
      <c r="AB76" s="4" t="str">
        <f t="shared" si="77"/>
        <v>-</v>
      </c>
      <c r="AC76" s="18" t="str">
        <f t="shared" si="78"/>
        <v>-</v>
      </c>
      <c r="AD76" s="21" t="str">
        <f t="shared" si="79"/>
        <v>-</v>
      </c>
      <c r="AE76" s="4" t="str">
        <f t="shared" si="80"/>
        <v>-</v>
      </c>
      <c r="AF76" s="4" t="str">
        <f t="shared" si="81"/>
        <v>-</v>
      </c>
      <c r="AH76" s="4" t="str">
        <f t="shared" si="82"/>
        <v>-</v>
      </c>
      <c r="AI76" s="18" t="str">
        <f t="shared" si="83"/>
        <v>-</v>
      </c>
      <c r="AJ76" s="21" t="str">
        <f t="shared" si="84"/>
        <v>-</v>
      </c>
      <c r="AK76" s="4" t="str">
        <f t="shared" si="85"/>
        <v>-</v>
      </c>
    </row>
    <row r="77" spans="1:37" ht="12.75" customHeight="1" x14ac:dyDescent="0.2">
      <c r="A77" s="35" t="s">
        <v>70</v>
      </c>
      <c r="B77" s="64" t="s">
        <v>280</v>
      </c>
      <c r="C77" s="37"/>
      <c r="D77" s="30"/>
      <c r="E77" s="38"/>
      <c r="F77" s="66"/>
      <c r="G77" s="39">
        <f t="shared" si="70"/>
        <v>0</v>
      </c>
      <c r="H77" s="39">
        <f t="shared" si="71"/>
        <v>0</v>
      </c>
      <c r="I77" s="187" t="str">
        <f t="shared" si="72"/>
        <v/>
      </c>
      <c r="J77" s="40"/>
      <c r="K77" s="40"/>
      <c r="L77" s="4" t="str">
        <f t="shared" si="73"/>
        <v>-</v>
      </c>
      <c r="M77" s="187" t="str">
        <f t="shared" si="74"/>
        <v/>
      </c>
      <c r="N77" s="40" t="s">
        <v>131</v>
      </c>
      <c r="O77" s="40" t="s">
        <v>131</v>
      </c>
      <c r="P77" s="4" t="str">
        <f t="shared" si="75"/>
        <v>-</v>
      </c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4" t="str">
        <f t="shared" si="76"/>
        <v>-</v>
      </c>
      <c r="AB77" s="4" t="str">
        <f t="shared" si="77"/>
        <v>-</v>
      </c>
      <c r="AC77" s="18" t="str">
        <f t="shared" si="78"/>
        <v>-</v>
      </c>
      <c r="AD77" s="21" t="str">
        <f t="shared" si="79"/>
        <v>-</v>
      </c>
      <c r="AE77" s="4" t="str">
        <f t="shared" si="80"/>
        <v>-</v>
      </c>
      <c r="AF77" s="4" t="str">
        <f t="shared" si="81"/>
        <v>-</v>
      </c>
      <c r="AH77" s="4" t="str">
        <f t="shared" si="82"/>
        <v>-</v>
      </c>
      <c r="AI77" s="18" t="str">
        <f t="shared" si="83"/>
        <v>-</v>
      </c>
      <c r="AJ77" s="21" t="str">
        <f t="shared" si="84"/>
        <v>-</v>
      </c>
      <c r="AK77" s="4" t="str">
        <f t="shared" si="85"/>
        <v>-</v>
      </c>
    </row>
    <row r="78" spans="1:37" ht="12.75" customHeight="1" x14ac:dyDescent="0.2">
      <c r="A78" s="35"/>
      <c r="B78" s="64"/>
      <c r="C78" s="37"/>
      <c r="D78" s="30"/>
      <c r="E78" s="38"/>
      <c r="F78" s="66"/>
      <c r="G78" s="39">
        <f t="shared" si="70"/>
        <v>0</v>
      </c>
      <c r="H78" s="39">
        <f t="shared" si="71"/>
        <v>0</v>
      </c>
      <c r="I78" s="187" t="str">
        <f t="shared" si="72"/>
        <v/>
      </c>
      <c r="J78" s="40"/>
      <c r="K78" s="40"/>
      <c r="L78" s="4" t="str">
        <f t="shared" si="73"/>
        <v>-</v>
      </c>
      <c r="M78" s="187" t="str">
        <f t="shared" si="74"/>
        <v/>
      </c>
      <c r="N78" s="40" t="s">
        <v>131</v>
      </c>
      <c r="O78" s="40" t="s">
        <v>131</v>
      </c>
      <c r="P78" s="4" t="str">
        <f t="shared" si="75"/>
        <v>-</v>
      </c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4" t="str">
        <f t="shared" si="76"/>
        <v>-</v>
      </c>
      <c r="AB78" s="4" t="str">
        <f t="shared" si="77"/>
        <v>-</v>
      </c>
      <c r="AC78" s="18" t="str">
        <f t="shared" si="78"/>
        <v>-</v>
      </c>
      <c r="AD78" s="21" t="str">
        <f t="shared" si="79"/>
        <v>-</v>
      </c>
      <c r="AE78" s="4" t="str">
        <f t="shared" si="80"/>
        <v>-</v>
      </c>
      <c r="AF78" s="4" t="str">
        <f t="shared" si="81"/>
        <v>-</v>
      </c>
      <c r="AH78" s="4" t="str">
        <f t="shared" si="82"/>
        <v>-</v>
      </c>
      <c r="AI78" s="18" t="str">
        <f t="shared" si="83"/>
        <v>-</v>
      </c>
      <c r="AJ78" s="21" t="str">
        <f t="shared" si="84"/>
        <v>-</v>
      </c>
      <c r="AK78" s="4" t="str">
        <f t="shared" si="85"/>
        <v>-</v>
      </c>
    </row>
    <row r="79" spans="1:37" s="28" customFormat="1" ht="12.75" customHeight="1" x14ac:dyDescent="0.2">
      <c r="A79" s="33">
        <v>7</v>
      </c>
      <c r="B79" s="65" t="s">
        <v>150</v>
      </c>
      <c r="C79" s="42">
        <f>ROUND(SUM(C70:C78),0)</f>
        <v>0</v>
      </c>
      <c r="D79" s="63"/>
      <c r="E79" s="42">
        <f>ROUND(SUM(E70:E78),0)</f>
        <v>0</v>
      </c>
      <c r="F79" s="67">
        <f>ROUND(SUM(F70:F78),0)</f>
        <v>0</v>
      </c>
      <c r="G79" s="42">
        <f>ROUND(SUM(G70:G78),0)</f>
        <v>0</v>
      </c>
      <c r="H79" s="42">
        <f>SUM(H70:H78)</f>
        <v>0</v>
      </c>
      <c r="I79" s="187"/>
      <c r="M79" s="187"/>
      <c r="AA79" s="5">
        <f t="shared" ref="AA79:AF79" si="86">ROUND(SUM(AA70:AA78),0)</f>
        <v>0</v>
      </c>
      <c r="AB79" s="5">
        <f t="shared" si="86"/>
        <v>0</v>
      </c>
      <c r="AC79" s="19">
        <f t="shared" si="86"/>
        <v>0</v>
      </c>
      <c r="AD79" s="22">
        <f t="shared" si="86"/>
        <v>0</v>
      </c>
      <c r="AE79" s="5">
        <f t="shared" si="86"/>
        <v>0</v>
      </c>
      <c r="AF79" s="5">
        <f t="shared" si="86"/>
        <v>0</v>
      </c>
      <c r="AH79" s="5">
        <f>ROUND(SUM(AH70:AH78),0)</f>
        <v>0</v>
      </c>
      <c r="AI79" s="19">
        <f>ROUND(SUM(AI70:AI78),0)</f>
        <v>0</v>
      </c>
      <c r="AJ79" s="22">
        <f>ROUND(SUM(AJ70:AJ78),0)</f>
        <v>0</v>
      </c>
      <c r="AK79" s="5">
        <f>ROUND(SUM(AK70:AK78),0)</f>
        <v>0</v>
      </c>
    </row>
    <row r="80" spans="1:37" ht="12.75" customHeight="1" x14ac:dyDescent="0.2">
      <c r="B80" s="29"/>
      <c r="C80" s="30"/>
      <c r="D80" s="30"/>
      <c r="E80" s="30"/>
      <c r="F80" s="43"/>
      <c r="G80" s="31"/>
      <c r="H80" s="31"/>
      <c r="I80" s="187"/>
      <c r="J80" s="46"/>
      <c r="M80" s="187"/>
      <c r="N80" s="46"/>
    </row>
    <row r="81" spans="1:37" s="28" customFormat="1" ht="12.75" customHeight="1" x14ac:dyDescent="0.2">
      <c r="A81" s="33">
        <v>8</v>
      </c>
      <c r="B81" s="264" t="s">
        <v>112</v>
      </c>
      <c r="C81" s="265"/>
      <c r="D81" s="265"/>
      <c r="E81" s="265"/>
      <c r="F81" s="265"/>
      <c r="G81" s="265"/>
      <c r="H81" s="266"/>
      <c r="I81" s="187"/>
      <c r="M81" s="187"/>
      <c r="AA81" s="3" t="s">
        <v>124</v>
      </c>
      <c r="AB81" s="3" t="s">
        <v>125</v>
      </c>
      <c r="AC81" s="17" t="s">
        <v>126</v>
      </c>
      <c r="AD81" s="20" t="s">
        <v>124</v>
      </c>
      <c r="AE81" s="3" t="s">
        <v>125</v>
      </c>
      <c r="AF81" s="3" t="s">
        <v>126</v>
      </c>
      <c r="AH81" s="3" t="s">
        <v>131</v>
      </c>
      <c r="AI81" s="17" t="s">
        <v>132</v>
      </c>
      <c r="AJ81" s="20" t="s">
        <v>131</v>
      </c>
      <c r="AK81" s="3" t="s">
        <v>132</v>
      </c>
    </row>
    <row r="82" spans="1:37" ht="12.75" customHeight="1" x14ac:dyDescent="0.2">
      <c r="A82" s="35" t="s">
        <v>71</v>
      </c>
      <c r="B82" s="64" t="s">
        <v>289</v>
      </c>
      <c r="C82" s="37"/>
      <c r="D82" s="30"/>
      <c r="E82" s="38"/>
      <c r="F82" s="66"/>
      <c r="G82" s="39">
        <f t="shared" ref="G82:G91" si="87">E82+F82</f>
        <v>0</v>
      </c>
      <c r="H82" s="39">
        <f>C82-G82</f>
        <v>0</v>
      </c>
      <c r="I82" s="187" t="str">
        <f>IF(AND($C82="",$E82="",$F82=""),"",IF(AND(OR($C82&lt;&gt;"",$G82&lt;&gt;""),OR(J82="",K82="")),"Sélectionnez! -&gt;",""))</f>
        <v/>
      </c>
      <c r="J82" s="40"/>
      <c r="K82" s="40"/>
      <c r="L82" s="4" t="str">
        <f>IF(J82=K82,"-", "Changement de répartition")</f>
        <v>-</v>
      </c>
      <c r="M82" s="187" t="str">
        <f>IF(AND($C82="",$E82="",$F82=""),"",IF(AND(OR($C82&lt;&gt;"",$G82&lt;&gt;""),OR(N82="",O82="")),"Sélectionnez! -&gt;",""))</f>
        <v/>
      </c>
      <c r="N82" s="40" t="s">
        <v>131</v>
      </c>
      <c r="O82" s="40" t="s">
        <v>131</v>
      </c>
      <c r="P82" s="4" t="str">
        <f>IF(N82=O82,"-","Changement d'origine")</f>
        <v>-</v>
      </c>
      <c r="Q82" s="61"/>
      <c r="R82" s="61"/>
      <c r="S82" s="61"/>
      <c r="T82" s="61"/>
      <c r="U82" s="61"/>
      <c r="V82" s="61"/>
      <c r="W82" s="61"/>
      <c r="X82" s="61"/>
      <c r="Y82" s="61"/>
      <c r="Z82" s="61"/>
      <c r="AA82" s="4" t="str">
        <f>IF(J82="Interne",C82,"-")</f>
        <v>-</v>
      </c>
      <c r="AB82" s="4" t="str">
        <f>IF(J82="Apparenté",C82,"-")</f>
        <v>-</v>
      </c>
      <c r="AC82" s="18" t="str">
        <f>IF(J82="Externe",C82,"-")</f>
        <v>-</v>
      </c>
      <c r="AD82" s="21" t="str">
        <f>IF(K82="Interne",G82,"-")</f>
        <v>-</v>
      </c>
      <c r="AE82" s="4" t="str">
        <f>IF(K82="Apparenté",G82,"-")</f>
        <v>-</v>
      </c>
      <c r="AF82" s="4" t="str">
        <f>IF(K82="Externe",G82,"-")</f>
        <v>-</v>
      </c>
      <c r="AH82" s="4" t="str">
        <f>IF($N82="Canadien",IF($C82="","-",$C82),"-")</f>
        <v>-</v>
      </c>
      <c r="AI82" s="18" t="str">
        <f>IF($N82="Non-Canadien",IF($C82="","-",$C82),"-")</f>
        <v>-</v>
      </c>
      <c r="AJ82" s="21" t="str">
        <f>IF($O82="Canadien",IF($G82=0,"-",$G82),"-")</f>
        <v>-</v>
      </c>
      <c r="AK82" s="4" t="str">
        <f>IF($O82="Non-Canadien",IF($G82=0,"-",$G82),"-")</f>
        <v>-</v>
      </c>
    </row>
    <row r="83" spans="1:37" ht="12.75" customHeight="1" x14ac:dyDescent="0.2">
      <c r="A83" s="35" t="s">
        <v>72</v>
      </c>
      <c r="B83" s="64" t="s">
        <v>312</v>
      </c>
      <c r="C83" s="37"/>
      <c r="D83" s="30"/>
      <c r="E83" s="38"/>
      <c r="F83" s="66"/>
      <c r="G83" s="39">
        <f t="shared" si="87"/>
        <v>0</v>
      </c>
      <c r="H83" s="39">
        <f>C83-G83</f>
        <v>0</v>
      </c>
      <c r="I83" s="187" t="str">
        <f>IF(AND($C83="",$E83="",$F83=""),"",IF(AND(OR($C83&lt;&gt;"",$G83&lt;&gt;""),OR(J83="",K83="")),"Sélectionnez! -&gt;",""))</f>
        <v/>
      </c>
      <c r="J83" s="40"/>
      <c r="K83" s="40"/>
      <c r="L83" s="4" t="str">
        <f>IF(J83=K83,"-", "Changement de répartition")</f>
        <v>-</v>
      </c>
      <c r="M83" s="187" t="str">
        <f>IF(AND($C83="",$E83="",$F83=""),"",IF(AND(OR($C83&lt;&gt;"",$G83&lt;&gt;""),OR(N83="",O83="")),"Sélectionnez! -&gt;",""))</f>
        <v/>
      </c>
      <c r="N83" s="40" t="s">
        <v>131</v>
      </c>
      <c r="O83" s="40" t="s">
        <v>131</v>
      </c>
      <c r="P83" s="4" t="str">
        <f>IF(N83=O83,"-","Changement d'origine")</f>
        <v>-</v>
      </c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4" t="str">
        <f>IF(J83="Interne",C83,"-")</f>
        <v>-</v>
      </c>
      <c r="AB83" s="4" t="str">
        <f>IF(J83="Apparenté",C83,"-")</f>
        <v>-</v>
      </c>
      <c r="AC83" s="18" t="str">
        <f>IF(J83="Externe",C83,"-")</f>
        <v>-</v>
      </c>
      <c r="AD83" s="21" t="str">
        <f>IF(K83="Interne",G83,"-")</f>
        <v>-</v>
      </c>
      <c r="AE83" s="4" t="str">
        <f>IF(K83="Apparenté",G83,"-")</f>
        <v>-</v>
      </c>
      <c r="AF83" s="4" t="str">
        <f>IF(K83="Externe",G83,"-")</f>
        <v>-</v>
      </c>
      <c r="AH83" s="4" t="str">
        <f>IF($N83="Canadien",IF($C83="","-",$C83),"-")</f>
        <v>-</v>
      </c>
      <c r="AI83" s="18" t="str">
        <f>IF($N83="Non-Canadien",IF($C83="","-",$C83),"-")</f>
        <v>-</v>
      </c>
      <c r="AJ83" s="21" t="str">
        <f>IF($O83="Canadien",IF($G83=0,"-",$G83),"-")</f>
        <v>-</v>
      </c>
      <c r="AK83" s="4" t="str">
        <f>IF($O83="Non-Canadien",IF($G83=0,"-",$G83),"-")</f>
        <v>-</v>
      </c>
    </row>
    <row r="84" spans="1:37" ht="12.75" customHeight="1" x14ac:dyDescent="0.2">
      <c r="A84" s="35" t="s">
        <v>73</v>
      </c>
      <c r="B84" s="64" t="s">
        <v>290</v>
      </c>
      <c r="C84" s="37"/>
      <c r="D84" s="30"/>
      <c r="E84" s="38"/>
      <c r="F84" s="66"/>
      <c r="G84" s="39">
        <f t="shared" si="87"/>
        <v>0</v>
      </c>
      <c r="H84" s="39">
        <f>C84-G84</f>
        <v>0</v>
      </c>
      <c r="I84" s="187" t="str">
        <f>IF(AND($C84="",$E84="",$F84=""),"",IF(AND(OR($C84&lt;&gt;"",$G84&lt;&gt;""),OR(J84="",K84="")),"Sélectionnez! -&gt;",""))</f>
        <v/>
      </c>
      <c r="J84" s="40"/>
      <c r="K84" s="40"/>
      <c r="L84" s="4" t="str">
        <f>IF(J84=K84,"-", "Changement de répartition")</f>
        <v>-</v>
      </c>
      <c r="M84" s="187" t="str">
        <f>IF(AND($C84="",$E84="",$F84=""),"",IF(AND(OR($C84&lt;&gt;"",$G84&lt;&gt;""),OR(N84="",O84="")),"Sélectionnez! -&gt;",""))</f>
        <v/>
      </c>
      <c r="N84" s="40" t="s">
        <v>131</v>
      </c>
      <c r="O84" s="40" t="s">
        <v>131</v>
      </c>
      <c r="P84" s="4" t="str">
        <f>IF(N84=O84,"-","Changement d'origine")</f>
        <v>-</v>
      </c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4" t="str">
        <f>IF(J84="Interne",C84,"-")</f>
        <v>-</v>
      </c>
      <c r="AB84" s="4" t="str">
        <f>IF(J84="Apparenté",C84,"-")</f>
        <v>-</v>
      </c>
      <c r="AC84" s="18" t="str">
        <f>IF(J84="Externe",C84,"-")</f>
        <v>-</v>
      </c>
      <c r="AD84" s="21" t="str">
        <f>IF(K84="Interne",G84,"-")</f>
        <v>-</v>
      </c>
      <c r="AE84" s="4" t="str">
        <f>IF(K84="Apparenté",G84,"-")</f>
        <v>-</v>
      </c>
      <c r="AF84" s="4" t="str">
        <f>IF(K84="Externe",G84,"-")</f>
        <v>-</v>
      </c>
      <c r="AH84" s="4" t="str">
        <f>IF($N84="Canadien",IF($C84="","-",$C84),"-")</f>
        <v>-</v>
      </c>
      <c r="AI84" s="18" t="str">
        <f>IF($N84="Non-Canadien",IF($C84="","-",$C84),"-")</f>
        <v>-</v>
      </c>
      <c r="AJ84" s="21" t="str">
        <f>IF($O84="Canadien",IF($G84=0,"-",$G84),"-")</f>
        <v>-</v>
      </c>
      <c r="AK84" s="4" t="str">
        <f>IF($O84="Non-Canadien",IF($G84=0,"-",$G84),"-")</f>
        <v>-</v>
      </c>
    </row>
    <row r="85" spans="1:37" ht="12.75" customHeight="1" x14ac:dyDescent="0.2">
      <c r="A85" s="35"/>
      <c r="B85" s="64"/>
      <c r="C85" s="37"/>
      <c r="D85" s="30"/>
      <c r="E85" s="38"/>
      <c r="F85" s="66"/>
      <c r="G85" s="39">
        <f t="shared" si="87"/>
        <v>0</v>
      </c>
      <c r="H85" s="39">
        <f>C85-G85</f>
        <v>0</v>
      </c>
      <c r="I85" s="187" t="str">
        <f>IF(AND($C85="",$E85="",$F85=""),"",IF(AND(OR($C85&lt;&gt;"",$G85&lt;&gt;""),OR(J85="",K85="")),"Sélectionnez! -&gt;",""))</f>
        <v/>
      </c>
      <c r="J85" s="40"/>
      <c r="K85" s="40"/>
      <c r="L85" s="4" t="str">
        <f>IF(J85=K85,"-", "Changement de répartition")</f>
        <v>-</v>
      </c>
      <c r="M85" s="187" t="str">
        <f>IF(AND($C85="",$E85="",$F85=""),"",IF(AND(OR($C85&lt;&gt;"",$G85&lt;&gt;""),OR(N85="",O85="")),"Sélectionnez! -&gt;",""))</f>
        <v/>
      </c>
      <c r="N85" s="40" t="s">
        <v>131</v>
      </c>
      <c r="O85" s="40" t="s">
        <v>131</v>
      </c>
      <c r="P85" s="4" t="str">
        <f>IF(N85=O85,"-","Changement d'origine")</f>
        <v>-</v>
      </c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4" t="str">
        <f>IF(J85="Interne",C85,"-")</f>
        <v>-</v>
      </c>
      <c r="AB85" s="4" t="str">
        <f>IF(J85="Apparenté",C85,"-")</f>
        <v>-</v>
      </c>
      <c r="AC85" s="18" t="str">
        <f>IF(J85="Externe",C85,"-")</f>
        <v>-</v>
      </c>
      <c r="AD85" s="21" t="str">
        <f>IF(K85="Interne",G85,"-")</f>
        <v>-</v>
      </c>
      <c r="AE85" s="4" t="str">
        <f>IF(K85="Apparenté",G85,"-")</f>
        <v>-</v>
      </c>
      <c r="AF85" s="4" t="str">
        <f>IF(K85="Externe",G85,"-")</f>
        <v>-</v>
      </c>
      <c r="AH85" s="4" t="str">
        <f>IF($N85="Canadien",IF($C85="","-",$C85),"-")</f>
        <v>-</v>
      </c>
      <c r="AI85" s="18" t="str">
        <f>IF($N85="Non-Canadien",IF($C85="","-",$C85),"-")</f>
        <v>-</v>
      </c>
      <c r="AJ85" s="21" t="str">
        <f>IF($O85="Canadien",IF($G85=0,"-",$G85),"-")</f>
        <v>-</v>
      </c>
      <c r="AK85" s="4" t="str">
        <f>IF($O85="Non-Canadien",IF($G85=0,"-",$G85),"-")</f>
        <v>-</v>
      </c>
    </row>
    <row r="86" spans="1:37" s="28" customFormat="1" ht="12.75" customHeight="1" x14ac:dyDescent="0.2">
      <c r="A86" s="33">
        <v>8</v>
      </c>
      <c r="B86" s="65" t="s">
        <v>151</v>
      </c>
      <c r="C86" s="42">
        <f>ROUND(SUM(C82:C85),0)</f>
        <v>0</v>
      </c>
      <c r="D86" s="63"/>
      <c r="E86" s="42">
        <f>ROUND(SUM(E82:E85),0)</f>
        <v>0</v>
      </c>
      <c r="F86" s="67">
        <f>ROUND(SUM(F82:F85),0)</f>
        <v>0</v>
      </c>
      <c r="G86" s="42">
        <f>ROUND(SUM(G82:G85),0)</f>
        <v>0</v>
      </c>
      <c r="H86" s="42">
        <f>SUM(H82:H85)</f>
        <v>0</v>
      </c>
      <c r="I86" s="187"/>
      <c r="M86" s="187"/>
      <c r="AA86" s="5">
        <f t="shared" ref="AA86:AF86" si="88">ROUND(SUM(AA82:AA85),0)</f>
        <v>0</v>
      </c>
      <c r="AB86" s="5">
        <f t="shared" si="88"/>
        <v>0</v>
      </c>
      <c r="AC86" s="19">
        <f t="shared" si="88"/>
        <v>0</v>
      </c>
      <c r="AD86" s="22">
        <f t="shared" si="88"/>
        <v>0</v>
      </c>
      <c r="AE86" s="5">
        <f t="shared" si="88"/>
        <v>0</v>
      </c>
      <c r="AF86" s="5">
        <f t="shared" si="88"/>
        <v>0</v>
      </c>
      <c r="AH86" s="5">
        <f>ROUND(SUM(AH82:AH85),0)</f>
        <v>0</v>
      </c>
      <c r="AI86" s="19">
        <f>ROUND(SUM(AI82:AI85),0)</f>
        <v>0</v>
      </c>
      <c r="AJ86" s="22">
        <f>ROUND(SUM(AJ82:AJ85),0)</f>
        <v>0</v>
      </c>
      <c r="AK86" s="5">
        <f>ROUND(SUM(AK82:AK85),0)</f>
        <v>0</v>
      </c>
    </row>
    <row r="87" spans="1:37" ht="12.75" customHeight="1" x14ac:dyDescent="0.2">
      <c r="B87" s="29"/>
      <c r="C87" s="30"/>
      <c r="D87" s="30"/>
      <c r="E87" s="30"/>
      <c r="F87" s="30"/>
      <c r="G87" s="31"/>
      <c r="H87" s="31"/>
      <c r="I87" s="187"/>
      <c r="M87" s="187"/>
    </row>
    <row r="88" spans="1:37" s="28" customFormat="1" ht="12.75" customHeight="1" x14ac:dyDescent="0.2">
      <c r="A88" s="33">
        <v>9</v>
      </c>
      <c r="B88" s="264" t="s">
        <v>252</v>
      </c>
      <c r="C88" s="265"/>
      <c r="D88" s="265"/>
      <c r="E88" s="265"/>
      <c r="F88" s="265"/>
      <c r="G88" s="265"/>
      <c r="H88" s="266"/>
      <c r="I88" s="187"/>
      <c r="M88" s="187"/>
      <c r="AA88" s="3" t="s">
        <v>124</v>
      </c>
      <c r="AB88" s="3" t="s">
        <v>125</v>
      </c>
      <c r="AC88" s="17" t="s">
        <v>126</v>
      </c>
      <c r="AD88" s="20" t="s">
        <v>124</v>
      </c>
      <c r="AE88" s="3" t="s">
        <v>125</v>
      </c>
      <c r="AF88" s="3" t="s">
        <v>126</v>
      </c>
      <c r="AH88" s="3" t="s">
        <v>131</v>
      </c>
      <c r="AI88" s="17" t="s">
        <v>132</v>
      </c>
      <c r="AJ88" s="20" t="s">
        <v>131</v>
      </c>
      <c r="AK88" s="3" t="s">
        <v>132</v>
      </c>
    </row>
    <row r="89" spans="1:37" ht="12.75" customHeight="1" x14ac:dyDescent="0.2">
      <c r="A89" s="35" t="s">
        <v>74</v>
      </c>
      <c r="B89" s="64" t="s">
        <v>291</v>
      </c>
      <c r="C89" s="37"/>
      <c r="D89" s="30"/>
      <c r="E89" s="38"/>
      <c r="F89" s="66"/>
      <c r="G89" s="39">
        <f t="shared" si="87"/>
        <v>0</v>
      </c>
      <c r="H89" s="39">
        <f>C89-G89</f>
        <v>0</v>
      </c>
      <c r="I89" s="187" t="str">
        <f>IF(AND($C89="",$E89="",$F89=""),"",IF(AND(OR($C89&lt;&gt;"",$G89&lt;&gt;""),OR(J89="",K89="")),"Sélectionnez! -&gt;",""))</f>
        <v/>
      </c>
      <c r="J89" s="40"/>
      <c r="K89" s="40"/>
      <c r="L89" s="4" t="str">
        <f>IF(J89=K89,"-", "Changement de répartition")</f>
        <v>-</v>
      </c>
      <c r="M89" s="187" t="str">
        <f>IF(AND($C89="",$E89="",$F89=""),"",IF(AND(OR($C89&lt;&gt;"",$G89&lt;&gt;""),OR(N89="",O89="")),"Sélectionnez! -&gt;",""))</f>
        <v/>
      </c>
      <c r="N89" s="40" t="s">
        <v>131</v>
      </c>
      <c r="O89" s="40" t="s">
        <v>131</v>
      </c>
      <c r="P89" s="4" t="str">
        <f>IF(N89=O89,"-","Changement d'origine")</f>
        <v>-</v>
      </c>
      <c r="Q89" s="61"/>
      <c r="R89" s="61"/>
      <c r="S89" s="61"/>
      <c r="T89" s="61"/>
      <c r="U89" s="61"/>
      <c r="V89" s="61"/>
      <c r="W89" s="61"/>
      <c r="X89" s="61"/>
      <c r="Y89" s="61"/>
      <c r="Z89" s="61"/>
      <c r="AA89" s="4" t="str">
        <f>IF(J89="Interne",C89,"-")</f>
        <v>-</v>
      </c>
      <c r="AB89" s="4" t="str">
        <f>IF(J89="Apparenté",C89,"-")</f>
        <v>-</v>
      </c>
      <c r="AC89" s="18" t="str">
        <f>IF(J89="Externe",C89,"-")</f>
        <v>-</v>
      </c>
      <c r="AD89" s="21" t="str">
        <f>IF(K89="Interne",G89,"-")</f>
        <v>-</v>
      </c>
      <c r="AE89" s="4" t="str">
        <f>IF(K89="Apparenté",G89,"-")</f>
        <v>-</v>
      </c>
      <c r="AF89" s="4" t="str">
        <f>IF(K89="Externe",G89,"-")</f>
        <v>-</v>
      </c>
      <c r="AH89" s="4" t="str">
        <f>IF($N89="Canadien",IF($C89="","-",$C89),"-")</f>
        <v>-</v>
      </c>
      <c r="AI89" s="18" t="str">
        <f>IF($N89="Non-Canadien",IF($C89="","-",$C89),"-")</f>
        <v>-</v>
      </c>
      <c r="AJ89" s="21" t="str">
        <f>IF($O89="Canadien",IF($G89=0,"-",$G89),"-")</f>
        <v>-</v>
      </c>
      <c r="AK89" s="4" t="str">
        <f>IF($O89="Non-Canadien",IF($G89=0,"-",$G89),"-")</f>
        <v>-</v>
      </c>
    </row>
    <row r="90" spans="1:37" ht="12.75" customHeight="1" x14ac:dyDescent="0.2">
      <c r="A90" s="35" t="s">
        <v>75</v>
      </c>
      <c r="B90" s="64" t="s">
        <v>280</v>
      </c>
      <c r="C90" s="37"/>
      <c r="D90" s="30"/>
      <c r="E90" s="38"/>
      <c r="F90" s="66"/>
      <c r="G90" s="39">
        <f t="shared" si="87"/>
        <v>0</v>
      </c>
      <c r="H90" s="39">
        <f>C90-G90</f>
        <v>0</v>
      </c>
      <c r="I90" s="187" t="str">
        <f>IF(AND($C90="",$E90="",$F90=""),"",IF(AND(OR($C90&lt;&gt;"",$G90&lt;&gt;""),OR(J90="",K90="")),"Sélectionnez! -&gt;",""))</f>
        <v/>
      </c>
      <c r="J90" s="40"/>
      <c r="K90" s="40"/>
      <c r="L90" s="4" t="str">
        <f>IF(J90=K90,"-", "Changement de répartition")</f>
        <v>-</v>
      </c>
      <c r="M90" s="187" t="str">
        <f>IF(AND($C90="",$E90="",$F90=""),"",IF(AND(OR($C90&lt;&gt;"",$G90&lt;&gt;""),OR(N90="",O90="")),"Sélectionnez! -&gt;",""))</f>
        <v/>
      </c>
      <c r="N90" s="40" t="s">
        <v>131</v>
      </c>
      <c r="O90" s="40" t="s">
        <v>131</v>
      </c>
      <c r="P90" s="4" t="str">
        <f>IF(N90=O90,"-","Changement d'origine")</f>
        <v>-</v>
      </c>
      <c r="Q90" s="61"/>
      <c r="R90" s="61"/>
      <c r="S90" s="61"/>
      <c r="T90" s="61"/>
      <c r="U90" s="61"/>
      <c r="V90" s="61"/>
      <c r="W90" s="61"/>
      <c r="X90" s="61"/>
      <c r="Y90" s="61"/>
      <c r="Z90" s="61"/>
      <c r="AA90" s="4" t="str">
        <f>IF(J90="Interne",C90,"-")</f>
        <v>-</v>
      </c>
      <c r="AB90" s="4" t="str">
        <f>IF(J90="Apparenté",C90,"-")</f>
        <v>-</v>
      </c>
      <c r="AC90" s="18" t="str">
        <f>IF(J90="Externe",C90,"-")</f>
        <v>-</v>
      </c>
      <c r="AD90" s="21" t="str">
        <f>IF(K90="Interne",G90,"-")</f>
        <v>-</v>
      </c>
      <c r="AE90" s="4" t="str">
        <f>IF(K90="Apparenté",G90,"-")</f>
        <v>-</v>
      </c>
      <c r="AF90" s="4" t="str">
        <f>IF(K90="Externe",G90,"-")</f>
        <v>-</v>
      </c>
      <c r="AH90" s="4" t="str">
        <f>IF($N90="Canadien",IF($C90="","-",$C90),"-")</f>
        <v>-</v>
      </c>
      <c r="AI90" s="18" t="str">
        <f>IF($N90="Non-Canadien",IF($C90="","-",$C90),"-")</f>
        <v>-</v>
      </c>
      <c r="AJ90" s="21" t="str">
        <f>IF($O90="Canadien",IF($G90=0,"-",$G90),"-")</f>
        <v>-</v>
      </c>
      <c r="AK90" s="4" t="str">
        <f>IF($O90="Non-Canadien",IF($G90=0,"-",$G90),"-")</f>
        <v>-</v>
      </c>
    </row>
    <row r="91" spans="1:37" ht="12.75" customHeight="1" x14ac:dyDescent="0.2">
      <c r="A91" s="35"/>
      <c r="B91" s="64"/>
      <c r="C91" s="37"/>
      <c r="D91" s="30"/>
      <c r="E91" s="38"/>
      <c r="F91" s="66"/>
      <c r="G91" s="39">
        <f t="shared" si="87"/>
        <v>0</v>
      </c>
      <c r="H91" s="39">
        <f>C91-G91</f>
        <v>0</v>
      </c>
      <c r="I91" s="187" t="str">
        <f>IF(AND($C91="",$E91="",$F91=""),"",IF(AND(OR($C91&lt;&gt;"",$G91&lt;&gt;""),OR(J91="",K91="")),"Sélectionnez! -&gt;",""))</f>
        <v/>
      </c>
      <c r="J91" s="40"/>
      <c r="K91" s="40"/>
      <c r="L91" s="4" t="str">
        <f>IF(J91=K91,"-", "Changement de répartition")</f>
        <v>-</v>
      </c>
      <c r="M91" s="187" t="str">
        <f>IF(AND($C91="",$E91="",$F91=""),"",IF(AND(OR($C91&lt;&gt;"",$G91&lt;&gt;""),OR(N91="",O91="")),"Sélectionnez! -&gt;",""))</f>
        <v/>
      </c>
      <c r="N91" s="40" t="s">
        <v>131</v>
      </c>
      <c r="O91" s="40" t="s">
        <v>131</v>
      </c>
      <c r="P91" s="4" t="str">
        <f>IF(N91=O91,"-","Changement d'origine")</f>
        <v>-</v>
      </c>
      <c r="Q91" s="61"/>
      <c r="R91" s="61"/>
      <c r="S91" s="61"/>
      <c r="T91" s="61"/>
      <c r="U91" s="61"/>
      <c r="V91" s="61"/>
      <c r="W91" s="61"/>
      <c r="X91" s="61"/>
      <c r="Y91" s="61"/>
      <c r="Z91" s="61"/>
      <c r="AA91" s="4" t="str">
        <f>IF(J91="Interne",C91,"-")</f>
        <v>-</v>
      </c>
      <c r="AB91" s="4" t="str">
        <f>IF(J91="Apparenté",C91,"-")</f>
        <v>-</v>
      </c>
      <c r="AC91" s="18" t="str">
        <f>IF(J91="Externe",C91,"-")</f>
        <v>-</v>
      </c>
      <c r="AD91" s="21" t="str">
        <f>IF(K91="Interne",G91,"-")</f>
        <v>-</v>
      </c>
      <c r="AE91" s="4" t="str">
        <f>IF(K91="Apparenté",G91,"-")</f>
        <v>-</v>
      </c>
      <c r="AF91" s="4" t="str">
        <f>IF(K91="Externe",G91,"-")</f>
        <v>-</v>
      </c>
      <c r="AH91" s="4" t="str">
        <f>IF($N91="Canadien",IF($C91="","-",$C91),"-")</f>
        <v>-</v>
      </c>
      <c r="AI91" s="18" t="str">
        <f>IF($N91="Non-Canadien",IF($C91="","-",$C91),"-")</f>
        <v>-</v>
      </c>
      <c r="AJ91" s="21" t="str">
        <f>IF($O91="Canadien",IF($G91=0,"-",$G91),"-")</f>
        <v>-</v>
      </c>
      <c r="AK91" s="4" t="str">
        <f>IF($O91="Non-Canadien",IF($G91=0,"-",$G91),"-")</f>
        <v>-</v>
      </c>
    </row>
    <row r="92" spans="1:37" s="28" customFormat="1" ht="12.75" customHeight="1" x14ac:dyDescent="0.2">
      <c r="A92" s="33">
        <v>9</v>
      </c>
      <c r="B92" s="65" t="s">
        <v>292</v>
      </c>
      <c r="C92" s="42">
        <f>ROUND(SUM(C89:C91),0)</f>
        <v>0</v>
      </c>
      <c r="D92" s="63"/>
      <c r="E92" s="42">
        <f>ROUND(SUM(E89:E91),0)</f>
        <v>0</v>
      </c>
      <c r="F92" s="67">
        <f>ROUND(SUM(F89:F91),0)</f>
        <v>0</v>
      </c>
      <c r="G92" s="42">
        <f>ROUND(SUM(G89:G91),0)</f>
        <v>0</v>
      </c>
      <c r="H92" s="42">
        <f>SUM(H89:H91)</f>
        <v>0</v>
      </c>
      <c r="I92" s="187"/>
      <c r="M92" s="187"/>
      <c r="AA92" s="5">
        <f t="shared" ref="AA92:AF92" si="89">ROUND(SUM(AA89:AA91),0)</f>
        <v>0</v>
      </c>
      <c r="AB92" s="5">
        <f t="shared" si="89"/>
        <v>0</v>
      </c>
      <c r="AC92" s="19">
        <f t="shared" si="89"/>
        <v>0</v>
      </c>
      <c r="AD92" s="22">
        <f t="shared" si="89"/>
        <v>0</v>
      </c>
      <c r="AE92" s="5">
        <f t="shared" si="89"/>
        <v>0</v>
      </c>
      <c r="AF92" s="5">
        <f t="shared" si="89"/>
        <v>0</v>
      </c>
      <c r="AH92" s="5">
        <f>ROUND(SUM(AH89:AH91),0)</f>
        <v>0</v>
      </c>
      <c r="AI92" s="19">
        <f>ROUND(SUM(AI89:AI91),0)</f>
        <v>0</v>
      </c>
      <c r="AJ92" s="22">
        <f>ROUND(SUM(AJ89:AJ91),0)</f>
        <v>0</v>
      </c>
      <c r="AK92" s="5">
        <f>ROUND(SUM(AK89:AK91),0)</f>
        <v>0</v>
      </c>
    </row>
    <row r="93" spans="1:37" ht="12.75" customHeight="1" x14ac:dyDescent="0.2">
      <c r="B93" s="29"/>
      <c r="C93" s="30"/>
      <c r="D93" s="30"/>
      <c r="E93" s="30"/>
      <c r="F93" s="30"/>
      <c r="G93" s="31"/>
      <c r="H93" s="31"/>
      <c r="I93" s="187"/>
      <c r="M93" s="187"/>
    </row>
    <row r="94" spans="1:37" s="28" customFormat="1" ht="12.75" customHeight="1" x14ac:dyDescent="0.2">
      <c r="A94" s="33">
        <v>10</v>
      </c>
      <c r="B94" s="264" t="s">
        <v>314</v>
      </c>
      <c r="C94" s="265"/>
      <c r="D94" s="265"/>
      <c r="E94" s="265"/>
      <c r="F94" s="265"/>
      <c r="G94" s="265"/>
      <c r="H94" s="266"/>
      <c r="I94" s="187"/>
      <c r="M94" s="187"/>
      <c r="AA94" s="3" t="s">
        <v>124</v>
      </c>
      <c r="AB94" s="3" t="s">
        <v>125</v>
      </c>
      <c r="AC94" s="17" t="s">
        <v>126</v>
      </c>
      <c r="AD94" s="20" t="s">
        <v>124</v>
      </c>
      <c r="AE94" s="3" t="s">
        <v>125</v>
      </c>
      <c r="AF94" s="3" t="s">
        <v>126</v>
      </c>
      <c r="AH94" s="3" t="s">
        <v>131</v>
      </c>
      <c r="AI94" s="17" t="s">
        <v>132</v>
      </c>
      <c r="AJ94" s="20" t="s">
        <v>131</v>
      </c>
      <c r="AK94" s="3" t="s">
        <v>132</v>
      </c>
    </row>
    <row r="95" spans="1:37" ht="12.75" customHeight="1" x14ac:dyDescent="0.2">
      <c r="A95" s="47" t="s">
        <v>8</v>
      </c>
      <c r="B95" s="64" t="s">
        <v>293</v>
      </c>
      <c r="C95" s="37"/>
      <c r="D95" s="30"/>
      <c r="E95" s="38"/>
      <c r="F95" s="66"/>
      <c r="G95" s="39">
        <f t="shared" ref="G95:G106" si="90">E95+F95</f>
        <v>0</v>
      </c>
      <c r="H95" s="39">
        <f t="shared" ref="H95:H108" si="91">C95-G95</f>
        <v>0</v>
      </c>
      <c r="I95" s="187" t="str">
        <f t="shared" ref="I95:I108" si="92">IF(AND($C95="",$E95="",$F95=""),"",IF(AND(OR($C95&lt;&gt;"",$G95&lt;&gt;""),OR(J95="",K95="")),"Sélectionnez! -&gt;",""))</f>
        <v/>
      </c>
      <c r="J95" s="40"/>
      <c r="K95" s="40"/>
      <c r="L95" s="4" t="str">
        <f t="shared" ref="L95:L108" si="93">IF(J95=K95,"-", "Changement de répartition")</f>
        <v>-</v>
      </c>
      <c r="M95" s="187" t="str">
        <f t="shared" ref="M95:M108" si="94">IF(AND($C95="",$E95="",$F95=""),"",IF(AND(OR($C95&lt;&gt;"",$G95&lt;&gt;""),OR(N95="",O95="")),"Sélectionnez! -&gt;",""))</f>
        <v/>
      </c>
      <c r="N95" s="40" t="s">
        <v>131</v>
      </c>
      <c r="O95" s="40" t="s">
        <v>131</v>
      </c>
      <c r="P95" s="4" t="str">
        <f t="shared" ref="P95:P108" si="95">IF(N95=O95,"-","Changement d'origine")</f>
        <v>-</v>
      </c>
      <c r="Q95" s="61"/>
      <c r="R95" s="61"/>
      <c r="S95" s="61"/>
      <c r="T95" s="61"/>
      <c r="U95" s="61"/>
      <c r="V95" s="61"/>
      <c r="W95" s="61"/>
      <c r="X95" s="61"/>
      <c r="Y95" s="61"/>
      <c r="Z95" s="61"/>
      <c r="AA95" s="4" t="str">
        <f t="shared" ref="AA95:AA108" si="96">IF(J95="Interne",C95,"-")</f>
        <v>-</v>
      </c>
      <c r="AB95" s="4" t="str">
        <f t="shared" ref="AB95:AB108" si="97">IF(J95="Apparenté",C95,"-")</f>
        <v>-</v>
      </c>
      <c r="AC95" s="18" t="str">
        <f t="shared" ref="AC95:AC108" si="98">IF(J95="Externe",C95,"-")</f>
        <v>-</v>
      </c>
      <c r="AD95" s="21" t="str">
        <f t="shared" ref="AD95:AD108" si="99">IF(K95="Interne",G95,"-")</f>
        <v>-</v>
      </c>
      <c r="AE95" s="4" t="str">
        <f t="shared" ref="AE95:AE108" si="100">IF(K95="Apparenté",G95,"-")</f>
        <v>-</v>
      </c>
      <c r="AF95" s="4" t="str">
        <f t="shared" ref="AF95:AF108" si="101">IF(K95="Externe",G95,"-")</f>
        <v>-</v>
      </c>
      <c r="AH95" s="4" t="str">
        <f t="shared" ref="AH95:AH108" si="102">IF($N95="Canadien",IF($C95="","-",$C95),"-")</f>
        <v>-</v>
      </c>
      <c r="AI95" s="18" t="str">
        <f t="shared" ref="AI95:AI108" si="103">IF($N95="Non-Canadien",IF($C95="","-",$C95),"-")</f>
        <v>-</v>
      </c>
      <c r="AJ95" s="21" t="str">
        <f t="shared" ref="AJ95:AJ108" si="104">IF($O95="Canadien",IF($G95=0,"-",$G95),"-")</f>
        <v>-</v>
      </c>
      <c r="AK95" s="4" t="str">
        <f t="shared" ref="AK95:AK108" si="105">IF($O95="Non-Canadien",IF($G95=0,"-",$G95),"-")</f>
        <v>-</v>
      </c>
    </row>
    <row r="96" spans="1:37" ht="12.75" customHeight="1" x14ac:dyDescent="0.2">
      <c r="A96" s="47" t="s">
        <v>76</v>
      </c>
      <c r="B96" s="64" t="s">
        <v>294</v>
      </c>
      <c r="C96" s="37"/>
      <c r="D96" s="30"/>
      <c r="E96" s="38"/>
      <c r="F96" s="66"/>
      <c r="G96" s="39">
        <f t="shared" si="90"/>
        <v>0</v>
      </c>
      <c r="H96" s="39">
        <f t="shared" si="91"/>
        <v>0</v>
      </c>
      <c r="I96" s="187" t="str">
        <f t="shared" si="92"/>
        <v/>
      </c>
      <c r="J96" s="40"/>
      <c r="K96" s="40"/>
      <c r="L96" s="4" t="str">
        <f t="shared" si="93"/>
        <v>-</v>
      </c>
      <c r="M96" s="187" t="str">
        <f t="shared" si="94"/>
        <v/>
      </c>
      <c r="N96" s="40" t="s">
        <v>131</v>
      </c>
      <c r="O96" s="40" t="s">
        <v>131</v>
      </c>
      <c r="P96" s="4" t="str">
        <f t="shared" si="95"/>
        <v>-</v>
      </c>
      <c r="Q96" s="61"/>
      <c r="R96" s="61"/>
      <c r="S96" s="61"/>
      <c r="T96" s="61"/>
      <c r="U96" s="61"/>
      <c r="V96" s="61"/>
      <c r="W96" s="61"/>
      <c r="X96" s="61"/>
      <c r="Y96" s="61"/>
      <c r="Z96" s="61"/>
      <c r="AA96" s="4" t="str">
        <f t="shared" si="96"/>
        <v>-</v>
      </c>
      <c r="AB96" s="4" t="str">
        <f t="shared" si="97"/>
        <v>-</v>
      </c>
      <c r="AC96" s="18" t="str">
        <f t="shared" si="98"/>
        <v>-</v>
      </c>
      <c r="AD96" s="21" t="str">
        <f t="shared" si="99"/>
        <v>-</v>
      </c>
      <c r="AE96" s="4" t="str">
        <f t="shared" si="100"/>
        <v>-</v>
      </c>
      <c r="AF96" s="4" t="str">
        <f t="shared" si="101"/>
        <v>-</v>
      </c>
      <c r="AH96" s="4" t="str">
        <f t="shared" si="102"/>
        <v>-</v>
      </c>
      <c r="AI96" s="18" t="str">
        <f t="shared" si="103"/>
        <v>-</v>
      </c>
      <c r="AJ96" s="21" t="str">
        <f t="shared" si="104"/>
        <v>-</v>
      </c>
      <c r="AK96" s="4" t="str">
        <f t="shared" si="105"/>
        <v>-</v>
      </c>
    </row>
    <row r="97" spans="1:37" ht="12.75" customHeight="1" x14ac:dyDescent="0.2">
      <c r="A97" s="47" t="s">
        <v>9</v>
      </c>
      <c r="B97" s="64" t="s">
        <v>295</v>
      </c>
      <c r="C97" s="37"/>
      <c r="D97" s="30"/>
      <c r="E97" s="38"/>
      <c r="F97" s="66"/>
      <c r="G97" s="39">
        <f t="shared" si="90"/>
        <v>0</v>
      </c>
      <c r="H97" s="39">
        <f t="shared" si="91"/>
        <v>0</v>
      </c>
      <c r="I97" s="187" t="str">
        <f t="shared" si="92"/>
        <v/>
      </c>
      <c r="J97" s="40"/>
      <c r="K97" s="40"/>
      <c r="L97" s="4" t="str">
        <f t="shared" si="93"/>
        <v>-</v>
      </c>
      <c r="M97" s="187" t="str">
        <f t="shared" si="94"/>
        <v/>
      </c>
      <c r="N97" s="40" t="s">
        <v>131</v>
      </c>
      <c r="O97" s="40" t="s">
        <v>131</v>
      </c>
      <c r="P97" s="4" t="str">
        <f t="shared" si="95"/>
        <v>-</v>
      </c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4" t="str">
        <f t="shared" si="96"/>
        <v>-</v>
      </c>
      <c r="AB97" s="4" t="str">
        <f t="shared" si="97"/>
        <v>-</v>
      </c>
      <c r="AC97" s="18" t="str">
        <f t="shared" si="98"/>
        <v>-</v>
      </c>
      <c r="AD97" s="21" t="str">
        <f t="shared" si="99"/>
        <v>-</v>
      </c>
      <c r="AE97" s="4" t="str">
        <f t="shared" si="100"/>
        <v>-</v>
      </c>
      <c r="AF97" s="4" t="str">
        <f t="shared" si="101"/>
        <v>-</v>
      </c>
      <c r="AH97" s="4" t="str">
        <f t="shared" si="102"/>
        <v>-</v>
      </c>
      <c r="AI97" s="18" t="str">
        <f t="shared" si="103"/>
        <v>-</v>
      </c>
      <c r="AJ97" s="21" t="str">
        <f t="shared" si="104"/>
        <v>-</v>
      </c>
      <c r="AK97" s="4" t="str">
        <f t="shared" si="105"/>
        <v>-</v>
      </c>
    </row>
    <row r="98" spans="1:37" ht="12.75" customHeight="1" x14ac:dyDescent="0.2">
      <c r="A98" s="47" t="s">
        <v>77</v>
      </c>
      <c r="B98" s="64" t="s">
        <v>296</v>
      </c>
      <c r="C98" s="37"/>
      <c r="D98" s="30"/>
      <c r="E98" s="38"/>
      <c r="F98" s="66"/>
      <c r="G98" s="39">
        <f t="shared" si="90"/>
        <v>0</v>
      </c>
      <c r="H98" s="39">
        <f t="shared" si="91"/>
        <v>0</v>
      </c>
      <c r="I98" s="187" t="str">
        <f t="shared" si="92"/>
        <v/>
      </c>
      <c r="J98" s="40"/>
      <c r="K98" s="40"/>
      <c r="L98" s="4" t="str">
        <f t="shared" si="93"/>
        <v>-</v>
      </c>
      <c r="M98" s="187" t="str">
        <f t="shared" si="94"/>
        <v/>
      </c>
      <c r="N98" s="40" t="s">
        <v>131</v>
      </c>
      <c r="O98" s="40" t="s">
        <v>131</v>
      </c>
      <c r="P98" s="4" t="str">
        <f t="shared" si="95"/>
        <v>-</v>
      </c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4" t="str">
        <f t="shared" si="96"/>
        <v>-</v>
      </c>
      <c r="AB98" s="4" t="str">
        <f t="shared" si="97"/>
        <v>-</v>
      </c>
      <c r="AC98" s="18" t="str">
        <f t="shared" si="98"/>
        <v>-</v>
      </c>
      <c r="AD98" s="21" t="str">
        <f t="shared" si="99"/>
        <v>-</v>
      </c>
      <c r="AE98" s="4" t="str">
        <f t="shared" si="100"/>
        <v>-</v>
      </c>
      <c r="AF98" s="4" t="str">
        <f t="shared" si="101"/>
        <v>-</v>
      </c>
      <c r="AH98" s="4" t="str">
        <f t="shared" si="102"/>
        <v>-</v>
      </c>
      <c r="AI98" s="18" t="str">
        <f t="shared" si="103"/>
        <v>-</v>
      </c>
      <c r="AJ98" s="21" t="str">
        <f t="shared" si="104"/>
        <v>-</v>
      </c>
      <c r="AK98" s="4" t="str">
        <f t="shared" si="105"/>
        <v>-</v>
      </c>
    </row>
    <row r="99" spans="1:37" ht="12.75" customHeight="1" x14ac:dyDescent="0.2">
      <c r="A99" s="47" t="s">
        <v>10</v>
      </c>
      <c r="B99" s="64" t="s">
        <v>297</v>
      </c>
      <c r="C99" s="37"/>
      <c r="D99" s="30"/>
      <c r="E99" s="38"/>
      <c r="F99" s="66"/>
      <c r="G99" s="39">
        <f t="shared" si="90"/>
        <v>0</v>
      </c>
      <c r="H99" s="39">
        <f t="shared" si="91"/>
        <v>0</v>
      </c>
      <c r="I99" s="187" t="str">
        <f t="shared" si="92"/>
        <v/>
      </c>
      <c r="J99" s="40"/>
      <c r="K99" s="40"/>
      <c r="L99" s="4" t="str">
        <f t="shared" si="93"/>
        <v>-</v>
      </c>
      <c r="M99" s="187" t="str">
        <f t="shared" si="94"/>
        <v/>
      </c>
      <c r="N99" s="40" t="s">
        <v>131</v>
      </c>
      <c r="O99" s="40" t="s">
        <v>131</v>
      </c>
      <c r="P99" s="4" t="str">
        <f t="shared" si="95"/>
        <v>-</v>
      </c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4" t="str">
        <f t="shared" si="96"/>
        <v>-</v>
      </c>
      <c r="AB99" s="4" t="str">
        <f t="shared" si="97"/>
        <v>-</v>
      </c>
      <c r="AC99" s="18" t="str">
        <f t="shared" si="98"/>
        <v>-</v>
      </c>
      <c r="AD99" s="21" t="str">
        <f t="shared" si="99"/>
        <v>-</v>
      </c>
      <c r="AE99" s="4" t="str">
        <f t="shared" si="100"/>
        <v>-</v>
      </c>
      <c r="AF99" s="4" t="str">
        <f t="shared" si="101"/>
        <v>-</v>
      </c>
      <c r="AH99" s="4" t="str">
        <f t="shared" si="102"/>
        <v>-</v>
      </c>
      <c r="AI99" s="18" t="str">
        <f t="shared" si="103"/>
        <v>-</v>
      </c>
      <c r="AJ99" s="21" t="str">
        <f t="shared" si="104"/>
        <v>-</v>
      </c>
      <c r="AK99" s="4" t="str">
        <f t="shared" si="105"/>
        <v>-</v>
      </c>
    </row>
    <row r="100" spans="1:37" ht="12.75" customHeight="1" x14ac:dyDescent="0.2">
      <c r="A100" s="47" t="s">
        <v>78</v>
      </c>
      <c r="B100" s="64" t="s">
        <v>317</v>
      </c>
      <c r="C100" s="37"/>
      <c r="D100" s="30"/>
      <c r="E100" s="38"/>
      <c r="F100" s="66"/>
      <c r="G100" s="39">
        <f t="shared" si="90"/>
        <v>0</v>
      </c>
      <c r="H100" s="39">
        <f t="shared" si="91"/>
        <v>0</v>
      </c>
      <c r="I100" s="187" t="str">
        <f t="shared" si="92"/>
        <v/>
      </c>
      <c r="J100" s="40"/>
      <c r="K100" s="40"/>
      <c r="L100" s="4" t="str">
        <f t="shared" si="93"/>
        <v>-</v>
      </c>
      <c r="M100" s="187" t="str">
        <f t="shared" si="94"/>
        <v/>
      </c>
      <c r="N100" s="40" t="s">
        <v>131</v>
      </c>
      <c r="O100" s="40" t="s">
        <v>131</v>
      </c>
      <c r="P100" s="4" t="str">
        <f t="shared" si="95"/>
        <v>-</v>
      </c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4" t="str">
        <f t="shared" si="96"/>
        <v>-</v>
      </c>
      <c r="AB100" s="4" t="str">
        <f t="shared" si="97"/>
        <v>-</v>
      </c>
      <c r="AC100" s="18" t="str">
        <f t="shared" si="98"/>
        <v>-</v>
      </c>
      <c r="AD100" s="21" t="str">
        <f t="shared" si="99"/>
        <v>-</v>
      </c>
      <c r="AE100" s="4" t="str">
        <f t="shared" si="100"/>
        <v>-</v>
      </c>
      <c r="AF100" s="4" t="str">
        <f t="shared" si="101"/>
        <v>-</v>
      </c>
      <c r="AH100" s="4" t="str">
        <f t="shared" si="102"/>
        <v>-</v>
      </c>
      <c r="AI100" s="18" t="str">
        <f t="shared" si="103"/>
        <v>-</v>
      </c>
      <c r="AJ100" s="21" t="str">
        <f t="shared" si="104"/>
        <v>-</v>
      </c>
      <c r="AK100" s="4" t="str">
        <f t="shared" si="105"/>
        <v>-</v>
      </c>
    </row>
    <row r="101" spans="1:37" ht="12.75" customHeight="1" x14ac:dyDescent="0.2">
      <c r="A101" s="47" t="s">
        <v>219</v>
      </c>
      <c r="B101" s="64" t="s">
        <v>171</v>
      </c>
      <c r="C101" s="37"/>
      <c r="D101" s="30"/>
      <c r="E101" s="38"/>
      <c r="F101" s="66"/>
      <c r="G101" s="39">
        <f t="shared" si="90"/>
        <v>0</v>
      </c>
      <c r="H101" s="39">
        <f t="shared" si="91"/>
        <v>0</v>
      </c>
      <c r="I101" s="187" t="str">
        <f t="shared" si="92"/>
        <v/>
      </c>
      <c r="J101" s="40"/>
      <c r="K101" s="40"/>
      <c r="L101" s="4" t="str">
        <f t="shared" si="93"/>
        <v>-</v>
      </c>
      <c r="M101" s="187" t="str">
        <f t="shared" si="94"/>
        <v/>
      </c>
      <c r="N101" s="40" t="s">
        <v>131</v>
      </c>
      <c r="O101" s="40" t="s">
        <v>131</v>
      </c>
      <c r="P101" s="4" t="str">
        <f t="shared" si="95"/>
        <v>-</v>
      </c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4"/>
      <c r="AB101" s="4"/>
      <c r="AC101" s="18"/>
      <c r="AD101" s="21"/>
      <c r="AE101" s="4"/>
      <c r="AF101" s="4"/>
      <c r="AH101" s="4"/>
      <c r="AI101" s="18"/>
      <c r="AJ101" s="21"/>
      <c r="AK101" s="4"/>
    </row>
    <row r="102" spans="1:37" ht="12.75" customHeight="1" x14ac:dyDescent="0.2">
      <c r="A102" s="47" t="s">
        <v>220</v>
      </c>
      <c r="B102" s="64" t="s">
        <v>223</v>
      </c>
      <c r="C102" s="37"/>
      <c r="D102" s="30"/>
      <c r="E102" s="38"/>
      <c r="F102" s="66"/>
      <c r="G102" s="39">
        <f t="shared" si="90"/>
        <v>0</v>
      </c>
      <c r="H102" s="39">
        <f t="shared" si="91"/>
        <v>0</v>
      </c>
      <c r="I102" s="187" t="str">
        <f t="shared" si="92"/>
        <v/>
      </c>
      <c r="J102" s="40"/>
      <c r="K102" s="40"/>
      <c r="L102" s="4" t="str">
        <f t="shared" si="93"/>
        <v>-</v>
      </c>
      <c r="M102" s="187" t="str">
        <f t="shared" si="94"/>
        <v/>
      </c>
      <c r="N102" s="40" t="s">
        <v>131</v>
      </c>
      <c r="O102" s="40" t="s">
        <v>131</v>
      </c>
      <c r="P102" s="4" t="str">
        <f t="shared" si="95"/>
        <v>-</v>
      </c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4"/>
      <c r="AB102" s="4"/>
      <c r="AC102" s="18"/>
      <c r="AD102" s="21"/>
      <c r="AE102" s="4"/>
      <c r="AF102" s="4"/>
      <c r="AH102" s="4"/>
      <c r="AI102" s="18"/>
      <c r="AJ102" s="21"/>
      <c r="AK102" s="4"/>
    </row>
    <row r="103" spans="1:37" ht="12.75" customHeight="1" x14ac:dyDescent="0.2">
      <c r="A103" s="47" t="s">
        <v>221</v>
      </c>
      <c r="B103" s="64" t="s">
        <v>172</v>
      </c>
      <c r="C103" s="37"/>
      <c r="D103" s="30"/>
      <c r="E103" s="38"/>
      <c r="F103" s="66"/>
      <c r="G103" s="39">
        <f t="shared" si="90"/>
        <v>0</v>
      </c>
      <c r="H103" s="39">
        <f t="shared" si="91"/>
        <v>0</v>
      </c>
      <c r="I103" s="187" t="str">
        <f t="shared" si="92"/>
        <v/>
      </c>
      <c r="J103" s="40"/>
      <c r="K103" s="40"/>
      <c r="L103" s="4" t="str">
        <f t="shared" si="93"/>
        <v>-</v>
      </c>
      <c r="M103" s="187" t="str">
        <f t="shared" si="94"/>
        <v/>
      </c>
      <c r="N103" s="40" t="s">
        <v>131</v>
      </c>
      <c r="O103" s="40" t="s">
        <v>131</v>
      </c>
      <c r="P103" s="4" t="str">
        <f t="shared" si="95"/>
        <v>-</v>
      </c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4"/>
      <c r="AB103" s="4"/>
      <c r="AC103" s="18"/>
      <c r="AD103" s="21"/>
      <c r="AE103" s="4"/>
      <c r="AF103" s="4"/>
      <c r="AH103" s="4"/>
      <c r="AI103" s="18"/>
      <c r="AJ103" s="21"/>
      <c r="AK103" s="4"/>
    </row>
    <row r="104" spans="1:37" ht="12.75" customHeight="1" x14ac:dyDescent="0.2">
      <c r="A104" s="47" t="s">
        <v>222</v>
      </c>
      <c r="B104" s="64" t="s">
        <v>173</v>
      </c>
      <c r="C104" s="37"/>
      <c r="D104" s="30"/>
      <c r="E104" s="38"/>
      <c r="F104" s="66"/>
      <c r="G104" s="39">
        <f t="shared" si="90"/>
        <v>0</v>
      </c>
      <c r="H104" s="39">
        <f t="shared" si="91"/>
        <v>0</v>
      </c>
      <c r="I104" s="187" t="str">
        <f t="shared" si="92"/>
        <v/>
      </c>
      <c r="J104" s="40"/>
      <c r="K104" s="40"/>
      <c r="L104" s="4" t="str">
        <f t="shared" si="93"/>
        <v>-</v>
      </c>
      <c r="M104" s="187" t="str">
        <f t="shared" si="94"/>
        <v/>
      </c>
      <c r="N104" s="40" t="s">
        <v>131</v>
      </c>
      <c r="O104" s="40" t="s">
        <v>131</v>
      </c>
      <c r="P104" s="4" t="str">
        <f t="shared" si="95"/>
        <v>-</v>
      </c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4"/>
      <c r="AB104" s="4"/>
      <c r="AC104" s="18"/>
      <c r="AD104" s="21"/>
      <c r="AE104" s="4"/>
      <c r="AF104" s="4"/>
      <c r="AH104" s="4"/>
      <c r="AI104" s="18"/>
      <c r="AJ104" s="21"/>
      <c r="AK104" s="4"/>
    </row>
    <row r="105" spans="1:37" ht="12.75" customHeight="1" x14ac:dyDescent="0.2">
      <c r="A105" s="47" t="s">
        <v>224</v>
      </c>
      <c r="B105" s="64" t="s">
        <v>313</v>
      </c>
      <c r="C105" s="37"/>
      <c r="D105" s="30"/>
      <c r="E105" s="38"/>
      <c r="F105" s="66"/>
      <c r="G105" s="39">
        <f t="shared" si="90"/>
        <v>0</v>
      </c>
      <c r="H105" s="39">
        <f t="shared" si="91"/>
        <v>0</v>
      </c>
      <c r="I105" s="187" t="str">
        <f t="shared" si="92"/>
        <v/>
      </c>
      <c r="J105" s="40"/>
      <c r="K105" s="40"/>
      <c r="L105" s="4" t="str">
        <f t="shared" si="93"/>
        <v>-</v>
      </c>
      <c r="M105" s="187" t="str">
        <f t="shared" si="94"/>
        <v/>
      </c>
      <c r="N105" s="40" t="s">
        <v>131</v>
      </c>
      <c r="O105" s="40" t="s">
        <v>131</v>
      </c>
      <c r="P105" s="4" t="str">
        <f t="shared" si="95"/>
        <v>-</v>
      </c>
      <c r="Q105" s="61"/>
      <c r="R105" s="61"/>
      <c r="S105" s="61"/>
      <c r="T105" s="61"/>
      <c r="U105" s="61"/>
      <c r="V105" s="61"/>
      <c r="W105" s="61"/>
      <c r="X105" s="61"/>
      <c r="Y105" s="61"/>
      <c r="Z105" s="61"/>
      <c r="AA105" s="4"/>
      <c r="AB105" s="4"/>
      <c r="AC105" s="18"/>
      <c r="AD105" s="21"/>
      <c r="AE105" s="4"/>
      <c r="AF105" s="4"/>
      <c r="AH105" s="4"/>
      <c r="AI105" s="18"/>
      <c r="AJ105" s="21"/>
      <c r="AK105" s="4"/>
    </row>
    <row r="106" spans="1:37" ht="12.75" customHeight="1" x14ac:dyDescent="0.2">
      <c r="A106" s="47" t="s">
        <v>79</v>
      </c>
      <c r="B106" s="64" t="s">
        <v>225</v>
      </c>
      <c r="C106" s="37"/>
      <c r="D106" s="30"/>
      <c r="E106" s="38"/>
      <c r="F106" s="66"/>
      <c r="G106" s="39">
        <f t="shared" si="90"/>
        <v>0</v>
      </c>
      <c r="H106" s="39">
        <f t="shared" si="91"/>
        <v>0</v>
      </c>
      <c r="I106" s="187" t="str">
        <f t="shared" si="92"/>
        <v/>
      </c>
      <c r="J106" s="40"/>
      <c r="K106" s="40"/>
      <c r="L106" s="4" t="str">
        <f t="shared" si="93"/>
        <v>-</v>
      </c>
      <c r="M106" s="187" t="str">
        <f t="shared" si="94"/>
        <v/>
      </c>
      <c r="N106" s="40" t="s">
        <v>131</v>
      </c>
      <c r="O106" s="40" t="s">
        <v>131</v>
      </c>
      <c r="P106" s="4" t="str">
        <f t="shared" si="95"/>
        <v>-</v>
      </c>
      <c r="Q106" s="61"/>
      <c r="R106" s="61"/>
      <c r="S106" s="61"/>
      <c r="T106" s="61"/>
      <c r="U106" s="61"/>
      <c r="V106" s="61"/>
      <c r="W106" s="61"/>
      <c r="X106" s="61"/>
      <c r="Y106" s="61"/>
      <c r="Z106" s="61"/>
      <c r="AA106" s="4"/>
      <c r="AB106" s="4"/>
      <c r="AC106" s="18"/>
      <c r="AD106" s="21"/>
      <c r="AE106" s="4"/>
      <c r="AF106" s="4"/>
      <c r="AH106" s="4"/>
      <c r="AI106" s="18"/>
      <c r="AJ106" s="21"/>
      <c r="AK106" s="4"/>
    </row>
    <row r="107" spans="1:37" ht="12.75" customHeight="1" x14ac:dyDescent="0.2">
      <c r="A107" s="47" t="s">
        <v>11</v>
      </c>
      <c r="B107" s="64" t="s">
        <v>290</v>
      </c>
      <c r="C107" s="37"/>
      <c r="D107" s="30"/>
      <c r="E107" s="38"/>
      <c r="F107" s="66"/>
      <c r="G107" s="39">
        <f>E107+F107</f>
        <v>0</v>
      </c>
      <c r="H107" s="39">
        <f t="shared" si="91"/>
        <v>0</v>
      </c>
      <c r="I107" s="187" t="str">
        <f t="shared" si="92"/>
        <v/>
      </c>
      <c r="J107" s="40"/>
      <c r="K107" s="40"/>
      <c r="L107" s="4" t="str">
        <f t="shared" si="93"/>
        <v>-</v>
      </c>
      <c r="M107" s="187" t="str">
        <f t="shared" si="94"/>
        <v/>
      </c>
      <c r="N107" s="40" t="s">
        <v>131</v>
      </c>
      <c r="O107" s="40" t="s">
        <v>131</v>
      </c>
      <c r="P107" s="4" t="str">
        <f t="shared" si="95"/>
        <v>-</v>
      </c>
      <c r="Q107" s="61"/>
      <c r="R107" s="61"/>
      <c r="S107" s="61"/>
      <c r="T107" s="61"/>
      <c r="U107" s="61"/>
      <c r="V107" s="61"/>
      <c r="W107" s="61"/>
      <c r="X107" s="61"/>
      <c r="Y107" s="61"/>
      <c r="Z107" s="61"/>
      <c r="AA107" s="4" t="str">
        <f t="shared" si="96"/>
        <v>-</v>
      </c>
      <c r="AB107" s="4" t="str">
        <f t="shared" si="97"/>
        <v>-</v>
      </c>
      <c r="AC107" s="18" t="str">
        <f t="shared" si="98"/>
        <v>-</v>
      </c>
      <c r="AD107" s="21" t="str">
        <f t="shared" si="99"/>
        <v>-</v>
      </c>
      <c r="AE107" s="4" t="str">
        <f t="shared" si="100"/>
        <v>-</v>
      </c>
      <c r="AF107" s="4" t="str">
        <f t="shared" si="101"/>
        <v>-</v>
      </c>
      <c r="AH107" s="4" t="str">
        <f t="shared" si="102"/>
        <v>-</v>
      </c>
      <c r="AI107" s="18" t="str">
        <f t="shared" si="103"/>
        <v>-</v>
      </c>
      <c r="AJ107" s="21" t="str">
        <f t="shared" si="104"/>
        <v>-</v>
      </c>
      <c r="AK107" s="4" t="str">
        <f t="shared" si="105"/>
        <v>-</v>
      </c>
    </row>
    <row r="108" spans="1:37" ht="12.75" customHeight="1" x14ac:dyDescent="0.2">
      <c r="A108" s="47"/>
      <c r="B108" s="64"/>
      <c r="C108" s="37"/>
      <c r="D108" s="30"/>
      <c r="E108" s="38"/>
      <c r="F108" s="66"/>
      <c r="G108" s="39">
        <f>E108+F108</f>
        <v>0</v>
      </c>
      <c r="H108" s="39">
        <f t="shared" si="91"/>
        <v>0</v>
      </c>
      <c r="I108" s="187" t="str">
        <f t="shared" si="92"/>
        <v/>
      </c>
      <c r="J108" s="40"/>
      <c r="K108" s="40"/>
      <c r="L108" s="4" t="str">
        <f t="shared" si="93"/>
        <v>-</v>
      </c>
      <c r="M108" s="187" t="str">
        <f t="shared" si="94"/>
        <v/>
      </c>
      <c r="N108" s="40" t="s">
        <v>131</v>
      </c>
      <c r="O108" s="40" t="s">
        <v>131</v>
      </c>
      <c r="P108" s="4" t="str">
        <f t="shared" si="95"/>
        <v>-</v>
      </c>
      <c r="Q108" s="61"/>
      <c r="R108" s="61"/>
      <c r="S108" s="61"/>
      <c r="T108" s="61"/>
      <c r="U108" s="61"/>
      <c r="V108" s="61"/>
      <c r="W108" s="61"/>
      <c r="X108" s="61"/>
      <c r="Y108" s="61"/>
      <c r="Z108" s="61"/>
      <c r="AA108" s="4" t="str">
        <f t="shared" si="96"/>
        <v>-</v>
      </c>
      <c r="AB108" s="4" t="str">
        <f t="shared" si="97"/>
        <v>-</v>
      </c>
      <c r="AC108" s="18" t="str">
        <f t="shared" si="98"/>
        <v>-</v>
      </c>
      <c r="AD108" s="21" t="str">
        <f t="shared" si="99"/>
        <v>-</v>
      </c>
      <c r="AE108" s="4" t="str">
        <f t="shared" si="100"/>
        <v>-</v>
      </c>
      <c r="AF108" s="4" t="str">
        <f t="shared" si="101"/>
        <v>-</v>
      </c>
      <c r="AH108" s="4" t="str">
        <f t="shared" si="102"/>
        <v>-</v>
      </c>
      <c r="AI108" s="18" t="str">
        <f t="shared" si="103"/>
        <v>-</v>
      </c>
      <c r="AJ108" s="21" t="str">
        <f t="shared" si="104"/>
        <v>-</v>
      </c>
      <c r="AK108" s="4" t="str">
        <f t="shared" si="105"/>
        <v>-</v>
      </c>
    </row>
    <row r="109" spans="1:37" s="28" customFormat="1" ht="12.75" customHeight="1" x14ac:dyDescent="0.2">
      <c r="A109" s="33">
        <v>10</v>
      </c>
      <c r="B109" s="65" t="s">
        <v>298</v>
      </c>
      <c r="C109" s="42">
        <f>ROUND(SUM(C95:C108),0)</f>
        <v>0</v>
      </c>
      <c r="D109" s="63"/>
      <c r="E109" s="42">
        <f>ROUND(SUM(E95:E108),0)</f>
        <v>0</v>
      </c>
      <c r="F109" s="67">
        <f>ROUND(SUM(F95:F108),0)</f>
        <v>0</v>
      </c>
      <c r="G109" s="42">
        <f>ROUND(SUM(G95:G108),0)</f>
        <v>0</v>
      </c>
      <c r="H109" s="42">
        <f>SUM(H95:H108)</f>
        <v>0</v>
      </c>
      <c r="I109" s="187"/>
      <c r="M109" s="187"/>
      <c r="AA109" s="5">
        <f t="shared" ref="AA109:AF109" si="106">ROUND(SUM(AA95:AA108),0)</f>
        <v>0</v>
      </c>
      <c r="AB109" s="5">
        <f t="shared" si="106"/>
        <v>0</v>
      </c>
      <c r="AC109" s="19">
        <f t="shared" si="106"/>
        <v>0</v>
      </c>
      <c r="AD109" s="22">
        <f t="shared" si="106"/>
        <v>0</v>
      </c>
      <c r="AE109" s="5">
        <f t="shared" si="106"/>
        <v>0</v>
      </c>
      <c r="AF109" s="5">
        <f t="shared" si="106"/>
        <v>0</v>
      </c>
      <c r="AH109" s="5">
        <f>ROUND(SUM(AH95:AH108),0)</f>
        <v>0</v>
      </c>
      <c r="AI109" s="19">
        <f>ROUND(SUM(AI95:AI108),0)</f>
        <v>0</v>
      </c>
      <c r="AJ109" s="22">
        <f>ROUND(SUM(AJ95:AJ108),0)</f>
        <v>0</v>
      </c>
      <c r="AK109" s="5">
        <f>ROUND(SUM(AK95:AK108),0)</f>
        <v>0</v>
      </c>
    </row>
    <row r="110" spans="1:37" ht="12.75" customHeight="1" thickBot="1" x14ac:dyDescent="0.25">
      <c r="B110" s="29"/>
      <c r="I110" s="187"/>
      <c r="M110" s="187"/>
    </row>
    <row r="111" spans="1:37" ht="14.25" customHeight="1" thickBot="1" x14ac:dyDescent="0.25">
      <c r="A111" s="261" t="s">
        <v>253</v>
      </c>
      <c r="B111" s="262"/>
      <c r="C111" s="262"/>
      <c r="D111" s="262"/>
      <c r="E111" s="262"/>
      <c r="F111" s="262"/>
      <c r="G111" s="262"/>
      <c r="H111" s="263"/>
      <c r="I111" s="187"/>
      <c r="M111" s="187"/>
    </row>
    <row r="112" spans="1:37" ht="12.75" customHeight="1" x14ac:dyDescent="0.2">
      <c r="B112" s="29"/>
      <c r="I112" s="187"/>
      <c r="M112" s="187"/>
    </row>
    <row r="113" spans="1:37" s="28" customFormat="1" ht="12.75" customHeight="1" x14ac:dyDescent="0.2">
      <c r="A113" s="33">
        <v>11</v>
      </c>
      <c r="B113" s="264" t="s">
        <v>247</v>
      </c>
      <c r="C113" s="265"/>
      <c r="D113" s="265"/>
      <c r="E113" s="265"/>
      <c r="F113" s="265"/>
      <c r="G113" s="265"/>
      <c r="H113" s="266"/>
      <c r="I113" s="187"/>
      <c r="M113" s="187"/>
      <c r="AA113" s="3" t="s">
        <v>124</v>
      </c>
      <c r="AB113" s="3" t="s">
        <v>125</v>
      </c>
      <c r="AC113" s="17" t="s">
        <v>126</v>
      </c>
      <c r="AD113" s="20" t="s">
        <v>124</v>
      </c>
      <c r="AE113" s="3" t="s">
        <v>125</v>
      </c>
      <c r="AF113" s="3" t="s">
        <v>126</v>
      </c>
      <c r="AH113" s="3" t="s">
        <v>131</v>
      </c>
      <c r="AI113" s="17" t="s">
        <v>132</v>
      </c>
      <c r="AJ113" s="20" t="s">
        <v>131</v>
      </c>
      <c r="AK113" s="3" t="s">
        <v>132</v>
      </c>
    </row>
    <row r="114" spans="1:37" ht="11.25" customHeight="1" x14ac:dyDescent="0.2">
      <c r="A114" s="269" t="s">
        <v>299</v>
      </c>
      <c r="B114" s="270"/>
      <c r="C114" s="270"/>
      <c r="D114" s="270"/>
      <c r="E114" s="270"/>
      <c r="F114" s="270"/>
      <c r="G114" s="270"/>
      <c r="H114" s="270"/>
      <c r="I114" s="270"/>
      <c r="J114" s="270"/>
      <c r="K114" s="270"/>
      <c r="L114" s="270"/>
      <c r="M114" s="270"/>
      <c r="N114" s="270"/>
      <c r="O114" s="270"/>
      <c r="P114" s="271"/>
      <c r="Q114" s="61"/>
      <c r="R114" s="61"/>
      <c r="S114" s="61"/>
      <c r="T114" s="61"/>
      <c r="U114" s="61"/>
      <c r="V114" s="61"/>
      <c r="W114" s="61"/>
      <c r="X114" s="61"/>
      <c r="Y114" s="61"/>
      <c r="Z114" s="61"/>
      <c r="AA114" s="4"/>
      <c r="AB114" s="4"/>
      <c r="AC114" s="18"/>
      <c r="AD114" s="15"/>
      <c r="AE114" s="4"/>
      <c r="AF114" s="4"/>
      <c r="AH114" s="4"/>
      <c r="AI114" s="18"/>
      <c r="AJ114" s="21"/>
      <c r="AK114" s="4"/>
    </row>
    <row r="115" spans="1:37" ht="12.75" customHeight="1" x14ac:dyDescent="0.2">
      <c r="A115" s="47" t="s">
        <v>12</v>
      </c>
      <c r="B115" s="64" t="s">
        <v>152</v>
      </c>
      <c r="C115" s="37"/>
      <c r="D115" s="30"/>
      <c r="E115" s="37"/>
      <c r="F115" s="66"/>
      <c r="G115" s="39">
        <f t="shared" ref="G115:G123" si="107">E115+F115</f>
        <v>0</v>
      </c>
      <c r="H115" s="39">
        <f t="shared" ref="H115:H123" si="108">C115-G115</f>
        <v>0</v>
      </c>
      <c r="I115" s="187" t="str">
        <f t="shared" ref="I115:I123" si="109">IF(AND($C115="",$E115="",$F115=""),"",IF(AND(OR($C115&lt;&gt;"",$G115&lt;&gt;""),OR(J115="",K115="")),"Sélectionnez! -&gt;",""))</f>
        <v/>
      </c>
      <c r="J115" s="40"/>
      <c r="K115" s="40"/>
      <c r="L115" s="4" t="str">
        <f t="shared" ref="L115:L123" si="110">IF(J115=K115,"-", "Changement de répartition")</f>
        <v>-</v>
      </c>
      <c r="M115" s="187" t="str">
        <f t="shared" ref="M115:M123" si="111">IF(AND($C115="",$E115="",$F115=""),"",IF(AND(OR($C115&lt;&gt;"",$G115&lt;&gt;""),OR(N115="",O115="")),"Sélectionnez! -&gt;",""))</f>
        <v/>
      </c>
      <c r="N115" s="40" t="s">
        <v>131</v>
      </c>
      <c r="O115" s="40" t="s">
        <v>131</v>
      </c>
      <c r="P115" s="4" t="str">
        <f t="shared" ref="P115:P123" si="112">IF(N115=O115,"-","Changement d'origine")</f>
        <v>-</v>
      </c>
      <c r="Q115" s="61"/>
      <c r="R115" s="61"/>
      <c r="S115" s="61"/>
      <c r="T115" s="61"/>
      <c r="U115" s="61"/>
      <c r="V115" s="61"/>
      <c r="W115" s="61"/>
      <c r="X115" s="61"/>
      <c r="Y115" s="61"/>
      <c r="Z115" s="61"/>
      <c r="AA115" s="4" t="str">
        <f t="shared" ref="AA115:AA123" si="113">IF(J115="Interne",C115,"-")</f>
        <v>-</v>
      </c>
      <c r="AB115" s="4" t="str">
        <f t="shared" ref="AB115:AB123" si="114">IF(J115="Apparenté",C115,"-")</f>
        <v>-</v>
      </c>
      <c r="AC115" s="18" t="str">
        <f t="shared" ref="AC115:AC123" si="115">IF(J115="Externe",C115,"-")</f>
        <v>-</v>
      </c>
      <c r="AD115" s="21" t="str">
        <f t="shared" ref="AD115:AD123" si="116">IF(K115="Interne",G115,"-")</f>
        <v>-</v>
      </c>
      <c r="AE115" s="4" t="str">
        <f t="shared" ref="AE115:AE123" si="117">IF(K115="Apparenté",G115,"-")</f>
        <v>-</v>
      </c>
      <c r="AF115" s="4" t="str">
        <f t="shared" ref="AF115:AF123" si="118">IF(K115="Externe",G115,"-")</f>
        <v>-</v>
      </c>
      <c r="AH115" s="4" t="str">
        <f t="shared" ref="AH115:AH123" si="119">IF($N115="Canadien",IF($C115="","-",$C115),"-")</f>
        <v>-</v>
      </c>
      <c r="AI115" s="18" t="str">
        <f t="shared" ref="AI115:AI123" si="120">IF($N115="Non-Canadien",IF($C115="","-",$C115),"-")</f>
        <v>-</v>
      </c>
      <c r="AJ115" s="21" t="str">
        <f t="shared" ref="AJ115:AJ123" si="121">IF($O115="Canadien",IF($G115=0,"-",$G115),"-")</f>
        <v>-</v>
      </c>
      <c r="AK115" s="4" t="str">
        <f t="shared" ref="AK115:AK123" si="122">IF($O115="Non-Canadien",IF($G115=0,"-",$G115),"-")</f>
        <v>-</v>
      </c>
    </row>
    <row r="116" spans="1:37" ht="12.75" customHeight="1" x14ac:dyDescent="0.2">
      <c r="A116" s="47" t="s">
        <v>80</v>
      </c>
      <c r="B116" s="64" t="s">
        <v>226</v>
      </c>
      <c r="C116" s="37"/>
      <c r="D116" s="30"/>
      <c r="E116" s="37"/>
      <c r="F116" s="66"/>
      <c r="G116" s="39">
        <f t="shared" si="107"/>
        <v>0</v>
      </c>
      <c r="H116" s="39">
        <f t="shared" si="108"/>
        <v>0</v>
      </c>
      <c r="I116" s="187" t="str">
        <f t="shared" si="109"/>
        <v/>
      </c>
      <c r="J116" s="40"/>
      <c r="K116" s="40"/>
      <c r="L116" s="4" t="str">
        <f t="shared" si="110"/>
        <v>-</v>
      </c>
      <c r="M116" s="187" t="str">
        <f t="shared" si="111"/>
        <v/>
      </c>
      <c r="N116" s="40" t="s">
        <v>131</v>
      </c>
      <c r="O116" s="40" t="s">
        <v>131</v>
      </c>
      <c r="P116" s="4" t="str">
        <f t="shared" si="112"/>
        <v>-</v>
      </c>
      <c r="Q116" s="61"/>
      <c r="R116" s="61"/>
      <c r="S116" s="61"/>
      <c r="T116" s="61"/>
      <c r="U116" s="61"/>
      <c r="V116" s="61"/>
      <c r="W116" s="61"/>
      <c r="X116" s="61"/>
      <c r="Y116" s="61"/>
      <c r="Z116" s="61"/>
      <c r="AA116" s="4" t="str">
        <f t="shared" si="113"/>
        <v>-</v>
      </c>
      <c r="AB116" s="4" t="str">
        <f t="shared" si="114"/>
        <v>-</v>
      </c>
      <c r="AC116" s="18" t="str">
        <f t="shared" si="115"/>
        <v>-</v>
      </c>
      <c r="AD116" s="21" t="str">
        <f t="shared" si="116"/>
        <v>-</v>
      </c>
      <c r="AE116" s="4" t="str">
        <f t="shared" si="117"/>
        <v>-</v>
      </c>
      <c r="AF116" s="4" t="str">
        <f t="shared" si="118"/>
        <v>-</v>
      </c>
      <c r="AH116" s="4" t="str">
        <f t="shared" si="119"/>
        <v>-</v>
      </c>
      <c r="AI116" s="18" t="str">
        <f t="shared" si="120"/>
        <v>-</v>
      </c>
      <c r="AJ116" s="21" t="str">
        <f t="shared" si="121"/>
        <v>-</v>
      </c>
      <c r="AK116" s="4" t="str">
        <f t="shared" si="122"/>
        <v>-</v>
      </c>
    </row>
    <row r="117" spans="1:37" ht="12.75" customHeight="1" x14ac:dyDescent="0.2">
      <c r="A117" s="47" t="s">
        <v>13</v>
      </c>
      <c r="B117" s="64" t="s">
        <v>153</v>
      </c>
      <c r="C117" s="37"/>
      <c r="D117" s="30"/>
      <c r="E117" s="37"/>
      <c r="F117" s="66"/>
      <c r="G117" s="39">
        <f t="shared" si="107"/>
        <v>0</v>
      </c>
      <c r="H117" s="39">
        <f t="shared" si="108"/>
        <v>0</v>
      </c>
      <c r="I117" s="187" t="str">
        <f t="shared" si="109"/>
        <v/>
      </c>
      <c r="J117" s="40"/>
      <c r="K117" s="40"/>
      <c r="L117" s="4" t="str">
        <f t="shared" si="110"/>
        <v>-</v>
      </c>
      <c r="M117" s="187" t="str">
        <f t="shared" si="111"/>
        <v/>
      </c>
      <c r="N117" s="40" t="s">
        <v>131</v>
      </c>
      <c r="O117" s="40" t="s">
        <v>131</v>
      </c>
      <c r="P117" s="4" t="str">
        <f t="shared" si="112"/>
        <v>-</v>
      </c>
      <c r="Q117" s="61"/>
      <c r="R117" s="61"/>
      <c r="S117" s="61"/>
      <c r="T117" s="61"/>
      <c r="U117" s="61"/>
      <c r="V117" s="61"/>
      <c r="W117" s="61"/>
      <c r="X117" s="61"/>
      <c r="Y117" s="61"/>
      <c r="Z117" s="61"/>
      <c r="AA117" s="4" t="str">
        <f t="shared" si="113"/>
        <v>-</v>
      </c>
      <c r="AB117" s="4" t="str">
        <f t="shared" si="114"/>
        <v>-</v>
      </c>
      <c r="AC117" s="18" t="str">
        <f t="shared" si="115"/>
        <v>-</v>
      </c>
      <c r="AD117" s="21" t="str">
        <f t="shared" si="116"/>
        <v>-</v>
      </c>
      <c r="AE117" s="4" t="str">
        <f t="shared" si="117"/>
        <v>-</v>
      </c>
      <c r="AF117" s="4" t="str">
        <f t="shared" si="118"/>
        <v>-</v>
      </c>
      <c r="AH117" s="4" t="str">
        <f t="shared" si="119"/>
        <v>-</v>
      </c>
      <c r="AI117" s="18" t="str">
        <f t="shared" si="120"/>
        <v>-</v>
      </c>
      <c r="AJ117" s="21" t="str">
        <f t="shared" si="121"/>
        <v>-</v>
      </c>
      <c r="AK117" s="4" t="str">
        <f t="shared" si="122"/>
        <v>-</v>
      </c>
    </row>
    <row r="118" spans="1:37" ht="12.75" customHeight="1" x14ac:dyDescent="0.2">
      <c r="A118" s="47" t="s">
        <v>81</v>
      </c>
      <c r="B118" s="64" t="s">
        <v>154</v>
      </c>
      <c r="C118" s="37"/>
      <c r="D118" s="30"/>
      <c r="E118" s="37"/>
      <c r="F118" s="66"/>
      <c r="G118" s="39">
        <f t="shared" si="107"/>
        <v>0</v>
      </c>
      <c r="H118" s="39">
        <f t="shared" si="108"/>
        <v>0</v>
      </c>
      <c r="I118" s="187" t="str">
        <f t="shared" si="109"/>
        <v/>
      </c>
      <c r="J118" s="40"/>
      <c r="K118" s="40"/>
      <c r="L118" s="4" t="str">
        <f t="shared" si="110"/>
        <v>-</v>
      </c>
      <c r="M118" s="187" t="str">
        <f t="shared" si="111"/>
        <v/>
      </c>
      <c r="N118" s="40" t="s">
        <v>131</v>
      </c>
      <c r="O118" s="40" t="s">
        <v>131</v>
      </c>
      <c r="P118" s="4" t="str">
        <f t="shared" si="112"/>
        <v>-</v>
      </c>
      <c r="Q118" s="61"/>
      <c r="R118" s="61"/>
      <c r="S118" s="61"/>
      <c r="T118" s="61"/>
      <c r="U118" s="61"/>
      <c r="V118" s="61"/>
      <c r="W118" s="61"/>
      <c r="X118" s="61"/>
      <c r="Y118" s="61"/>
      <c r="Z118" s="61"/>
      <c r="AA118" s="4" t="str">
        <f t="shared" si="113"/>
        <v>-</v>
      </c>
      <c r="AB118" s="4" t="str">
        <f t="shared" si="114"/>
        <v>-</v>
      </c>
      <c r="AC118" s="18" t="str">
        <f t="shared" si="115"/>
        <v>-</v>
      </c>
      <c r="AD118" s="21" t="str">
        <f t="shared" si="116"/>
        <v>-</v>
      </c>
      <c r="AE118" s="4" t="str">
        <f t="shared" si="117"/>
        <v>-</v>
      </c>
      <c r="AF118" s="4" t="str">
        <f t="shared" si="118"/>
        <v>-</v>
      </c>
      <c r="AH118" s="4" t="str">
        <f t="shared" si="119"/>
        <v>-</v>
      </c>
      <c r="AI118" s="18" t="str">
        <f t="shared" si="120"/>
        <v>-</v>
      </c>
      <c r="AJ118" s="21" t="str">
        <f t="shared" si="121"/>
        <v>-</v>
      </c>
      <c r="AK118" s="4" t="str">
        <f t="shared" si="122"/>
        <v>-</v>
      </c>
    </row>
    <row r="119" spans="1:37" ht="12.75" customHeight="1" x14ac:dyDescent="0.2">
      <c r="A119" s="47" t="s">
        <v>82</v>
      </c>
      <c r="B119" s="64" t="s">
        <v>155</v>
      </c>
      <c r="C119" s="37"/>
      <c r="D119" s="30"/>
      <c r="E119" s="37"/>
      <c r="F119" s="66"/>
      <c r="G119" s="39">
        <f t="shared" si="107"/>
        <v>0</v>
      </c>
      <c r="H119" s="39">
        <f t="shared" si="108"/>
        <v>0</v>
      </c>
      <c r="I119" s="187" t="str">
        <f t="shared" si="109"/>
        <v/>
      </c>
      <c r="J119" s="40"/>
      <c r="K119" s="40"/>
      <c r="L119" s="4" t="str">
        <f t="shared" si="110"/>
        <v>-</v>
      </c>
      <c r="M119" s="187" t="str">
        <f t="shared" si="111"/>
        <v/>
      </c>
      <c r="N119" s="40" t="s">
        <v>131</v>
      </c>
      <c r="O119" s="40" t="s">
        <v>131</v>
      </c>
      <c r="P119" s="4" t="str">
        <f t="shared" si="112"/>
        <v>-</v>
      </c>
      <c r="Q119" s="61"/>
      <c r="R119" s="61"/>
      <c r="S119" s="61"/>
      <c r="T119" s="61"/>
      <c r="U119" s="61"/>
      <c r="V119" s="61"/>
      <c r="W119" s="61"/>
      <c r="X119" s="61"/>
      <c r="Y119" s="61"/>
      <c r="Z119" s="61"/>
      <c r="AA119" s="4" t="str">
        <f t="shared" si="113"/>
        <v>-</v>
      </c>
      <c r="AB119" s="4" t="str">
        <f t="shared" si="114"/>
        <v>-</v>
      </c>
      <c r="AC119" s="18" t="str">
        <f t="shared" si="115"/>
        <v>-</v>
      </c>
      <c r="AD119" s="21" t="str">
        <f t="shared" si="116"/>
        <v>-</v>
      </c>
      <c r="AE119" s="4" t="str">
        <f t="shared" si="117"/>
        <v>-</v>
      </c>
      <c r="AF119" s="4" t="str">
        <f t="shared" si="118"/>
        <v>-</v>
      </c>
      <c r="AH119" s="4" t="str">
        <f t="shared" si="119"/>
        <v>-</v>
      </c>
      <c r="AI119" s="18" t="str">
        <f t="shared" si="120"/>
        <v>-</v>
      </c>
      <c r="AJ119" s="21" t="str">
        <f t="shared" si="121"/>
        <v>-</v>
      </c>
      <c r="AK119" s="4" t="str">
        <f t="shared" si="122"/>
        <v>-</v>
      </c>
    </row>
    <row r="120" spans="1:37" ht="12.75" customHeight="1" x14ac:dyDescent="0.2">
      <c r="A120" s="47" t="s">
        <v>14</v>
      </c>
      <c r="B120" s="64" t="s">
        <v>156</v>
      </c>
      <c r="C120" s="37"/>
      <c r="D120" s="30"/>
      <c r="E120" s="37"/>
      <c r="F120" s="66"/>
      <c r="G120" s="39">
        <f t="shared" si="107"/>
        <v>0</v>
      </c>
      <c r="H120" s="39">
        <f t="shared" si="108"/>
        <v>0</v>
      </c>
      <c r="I120" s="187" t="str">
        <f t="shared" si="109"/>
        <v/>
      </c>
      <c r="J120" s="40"/>
      <c r="K120" s="40"/>
      <c r="L120" s="4" t="str">
        <f t="shared" si="110"/>
        <v>-</v>
      </c>
      <c r="M120" s="187" t="str">
        <f t="shared" si="111"/>
        <v/>
      </c>
      <c r="N120" s="40" t="s">
        <v>131</v>
      </c>
      <c r="O120" s="40" t="s">
        <v>131</v>
      </c>
      <c r="P120" s="4" t="str">
        <f t="shared" si="112"/>
        <v>-</v>
      </c>
      <c r="Q120" s="61"/>
      <c r="R120" s="61"/>
      <c r="S120" s="61"/>
      <c r="T120" s="61"/>
      <c r="U120" s="61"/>
      <c r="V120" s="61"/>
      <c r="W120" s="61"/>
      <c r="X120" s="61"/>
      <c r="Y120" s="61"/>
      <c r="Z120" s="61"/>
      <c r="AA120" s="4" t="str">
        <f t="shared" si="113"/>
        <v>-</v>
      </c>
      <c r="AB120" s="4" t="str">
        <f t="shared" si="114"/>
        <v>-</v>
      </c>
      <c r="AC120" s="18" t="str">
        <f t="shared" si="115"/>
        <v>-</v>
      </c>
      <c r="AD120" s="21" t="str">
        <f t="shared" si="116"/>
        <v>-</v>
      </c>
      <c r="AE120" s="4" t="str">
        <f t="shared" si="117"/>
        <v>-</v>
      </c>
      <c r="AF120" s="4" t="str">
        <f t="shared" si="118"/>
        <v>-</v>
      </c>
      <c r="AH120" s="4" t="str">
        <f t="shared" si="119"/>
        <v>-</v>
      </c>
      <c r="AI120" s="18" t="str">
        <f t="shared" si="120"/>
        <v>-</v>
      </c>
      <c r="AJ120" s="21" t="str">
        <f t="shared" si="121"/>
        <v>-</v>
      </c>
      <c r="AK120" s="4" t="str">
        <f t="shared" si="122"/>
        <v>-</v>
      </c>
    </row>
    <row r="121" spans="1:37" ht="12.75" customHeight="1" x14ac:dyDescent="0.2">
      <c r="A121" s="47" t="s">
        <v>83</v>
      </c>
      <c r="B121" s="64" t="s">
        <v>227</v>
      </c>
      <c r="C121" s="37"/>
      <c r="D121" s="30"/>
      <c r="E121" s="37"/>
      <c r="F121" s="66"/>
      <c r="G121" s="39">
        <f t="shared" si="107"/>
        <v>0</v>
      </c>
      <c r="H121" s="39">
        <f t="shared" si="108"/>
        <v>0</v>
      </c>
      <c r="I121" s="187" t="str">
        <f t="shared" si="109"/>
        <v/>
      </c>
      <c r="J121" s="40"/>
      <c r="K121" s="40"/>
      <c r="L121" s="4" t="str">
        <f t="shared" si="110"/>
        <v>-</v>
      </c>
      <c r="M121" s="187" t="str">
        <f t="shared" si="111"/>
        <v/>
      </c>
      <c r="N121" s="40" t="s">
        <v>131</v>
      </c>
      <c r="O121" s="40" t="s">
        <v>131</v>
      </c>
      <c r="P121" s="4" t="str">
        <f t="shared" si="112"/>
        <v>-</v>
      </c>
      <c r="Q121" s="61"/>
      <c r="R121" s="61"/>
      <c r="S121" s="61"/>
      <c r="T121" s="61"/>
      <c r="U121" s="61"/>
      <c r="V121" s="61"/>
      <c r="W121" s="61"/>
      <c r="X121" s="61"/>
      <c r="Y121" s="61"/>
      <c r="Z121" s="61"/>
      <c r="AA121" s="4" t="str">
        <f t="shared" si="113"/>
        <v>-</v>
      </c>
      <c r="AB121" s="4" t="str">
        <f t="shared" si="114"/>
        <v>-</v>
      </c>
      <c r="AC121" s="18" t="str">
        <f t="shared" si="115"/>
        <v>-</v>
      </c>
      <c r="AD121" s="21" t="str">
        <f t="shared" si="116"/>
        <v>-</v>
      </c>
      <c r="AE121" s="4" t="str">
        <f t="shared" si="117"/>
        <v>-</v>
      </c>
      <c r="AF121" s="4" t="str">
        <f t="shared" si="118"/>
        <v>-</v>
      </c>
      <c r="AH121" s="4" t="str">
        <f t="shared" si="119"/>
        <v>-</v>
      </c>
      <c r="AI121" s="18" t="str">
        <f t="shared" si="120"/>
        <v>-</v>
      </c>
      <c r="AJ121" s="21" t="str">
        <f t="shared" si="121"/>
        <v>-</v>
      </c>
      <c r="AK121" s="4" t="str">
        <f t="shared" si="122"/>
        <v>-</v>
      </c>
    </row>
    <row r="122" spans="1:37" ht="12.75" customHeight="1" x14ac:dyDescent="0.2">
      <c r="A122" s="47" t="s">
        <v>15</v>
      </c>
      <c r="B122" s="64" t="s">
        <v>290</v>
      </c>
      <c r="C122" s="37"/>
      <c r="D122" s="30"/>
      <c r="E122" s="37"/>
      <c r="F122" s="66"/>
      <c r="G122" s="39">
        <f t="shared" si="107"/>
        <v>0</v>
      </c>
      <c r="H122" s="39">
        <f t="shared" si="108"/>
        <v>0</v>
      </c>
      <c r="I122" s="187" t="str">
        <f t="shared" si="109"/>
        <v/>
      </c>
      <c r="J122" s="40"/>
      <c r="K122" s="40"/>
      <c r="L122" s="4" t="str">
        <f t="shared" si="110"/>
        <v>-</v>
      </c>
      <c r="M122" s="187" t="str">
        <f t="shared" si="111"/>
        <v/>
      </c>
      <c r="N122" s="40" t="s">
        <v>131</v>
      </c>
      <c r="O122" s="40" t="s">
        <v>131</v>
      </c>
      <c r="P122" s="4" t="str">
        <f t="shared" si="112"/>
        <v>-</v>
      </c>
      <c r="Q122" s="61"/>
      <c r="R122" s="61"/>
      <c r="S122" s="61"/>
      <c r="T122" s="61"/>
      <c r="U122" s="61"/>
      <c r="V122" s="61"/>
      <c r="W122" s="61"/>
      <c r="X122" s="61"/>
      <c r="Y122" s="61"/>
      <c r="Z122" s="61"/>
      <c r="AA122" s="4" t="str">
        <f t="shared" si="113"/>
        <v>-</v>
      </c>
      <c r="AB122" s="4" t="str">
        <f t="shared" si="114"/>
        <v>-</v>
      </c>
      <c r="AC122" s="18" t="str">
        <f t="shared" si="115"/>
        <v>-</v>
      </c>
      <c r="AD122" s="21" t="str">
        <f t="shared" si="116"/>
        <v>-</v>
      </c>
      <c r="AE122" s="4" t="str">
        <f t="shared" si="117"/>
        <v>-</v>
      </c>
      <c r="AF122" s="4" t="str">
        <f t="shared" si="118"/>
        <v>-</v>
      </c>
      <c r="AH122" s="4" t="str">
        <f t="shared" si="119"/>
        <v>-</v>
      </c>
      <c r="AI122" s="18" t="str">
        <f t="shared" si="120"/>
        <v>-</v>
      </c>
      <c r="AJ122" s="21" t="str">
        <f t="shared" si="121"/>
        <v>-</v>
      </c>
      <c r="AK122" s="4" t="str">
        <f t="shared" si="122"/>
        <v>-</v>
      </c>
    </row>
    <row r="123" spans="1:37" ht="12.75" customHeight="1" x14ac:dyDescent="0.2">
      <c r="A123" s="47"/>
      <c r="B123" s="64"/>
      <c r="C123" s="37"/>
      <c r="D123" s="30"/>
      <c r="E123" s="37"/>
      <c r="F123" s="66"/>
      <c r="G123" s="39">
        <f t="shared" si="107"/>
        <v>0</v>
      </c>
      <c r="H123" s="39">
        <f t="shared" si="108"/>
        <v>0</v>
      </c>
      <c r="I123" s="187" t="str">
        <f t="shared" si="109"/>
        <v/>
      </c>
      <c r="J123" s="40"/>
      <c r="K123" s="40"/>
      <c r="L123" s="4" t="str">
        <f t="shared" si="110"/>
        <v>-</v>
      </c>
      <c r="M123" s="187" t="str">
        <f t="shared" si="111"/>
        <v/>
      </c>
      <c r="N123" s="40" t="s">
        <v>131</v>
      </c>
      <c r="O123" s="40" t="s">
        <v>131</v>
      </c>
      <c r="P123" s="4" t="str">
        <f t="shared" si="112"/>
        <v>-</v>
      </c>
      <c r="Q123" s="61"/>
      <c r="R123" s="61"/>
      <c r="S123" s="61"/>
      <c r="T123" s="61"/>
      <c r="U123" s="61"/>
      <c r="V123" s="61"/>
      <c r="W123" s="61"/>
      <c r="X123" s="61"/>
      <c r="Y123" s="61"/>
      <c r="Z123" s="61"/>
      <c r="AA123" s="4" t="str">
        <f t="shared" si="113"/>
        <v>-</v>
      </c>
      <c r="AB123" s="4" t="str">
        <f t="shared" si="114"/>
        <v>-</v>
      </c>
      <c r="AC123" s="18" t="str">
        <f t="shared" si="115"/>
        <v>-</v>
      </c>
      <c r="AD123" s="21" t="str">
        <f t="shared" si="116"/>
        <v>-</v>
      </c>
      <c r="AE123" s="4" t="str">
        <f t="shared" si="117"/>
        <v>-</v>
      </c>
      <c r="AF123" s="4" t="str">
        <f t="shared" si="118"/>
        <v>-</v>
      </c>
      <c r="AH123" s="4" t="str">
        <f t="shared" si="119"/>
        <v>-</v>
      </c>
      <c r="AI123" s="18" t="str">
        <f t="shared" si="120"/>
        <v>-</v>
      </c>
      <c r="AJ123" s="21" t="str">
        <f t="shared" si="121"/>
        <v>-</v>
      </c>
      <c r="AK123" s="4" t="str">
        <f t="shared" si="122"/>
        <v>-</v>
      </c>
    </row>
    <row r="124" spans="1:37" s="28" customFormat="1" ht="12.75" customHeight="1" x14ac:dyDescent="0.2">
      <c r="A124" s="33">
        <v>11</v>
      </c>
      <c r="B124" s="65" t="s">
        <v>300</v>
      </c>
      <c r="C124" s="42">
        <f>ROUND(SUM(C115:C123),0)</f>
        <v>0</v>
      </c>
      <c r="D124" s="63"/>
      <c r="E124" s="42">
        <f>ROUND(SUM(E115:E123),0)</f>
        <v>0</v>
      </c>
      <c r="F124" s="67">
        <f>ROUND(SUM(F115:F123),0)</f>
        <v>0</v>
      </c>
      <c r="G124" s="42">
        <f>ROUND(SUM(G115:G123),0)</f>
        <v>0</v>
      </c>
      <c r="H124" s="42">
        <f>SUM(H115:H123)</f>
        <v>0</v>
      </c>
      <c r="I124" s="187"/>
      <c r="M124" s="187"/>
      <c r="AA124" s="5">
        <f t="shared" ref="AA124:AF124" si="123">ROUND(SUM(AA115:AA123),0)</f>
        <v>0</v>
      </c>
      <c r="AB124" s="5">
        <f t="shared" si="123"/>
        <v>0</v>
      </c>
      <c r="AC124" s="19">
        <f t="shared" si="123"/>
        <v>0</v>
      </c>
      <c r="AD124" s="22">
        <f t="shared" si="123"/>
        <v>0</v>
      </c>
      <c r="AE124" s="5">
        <f t="shared" si="123"/>
        <v>0</v>
      </c>
      <c r="AF124" s="5">
        <f t="shared" si="123"/>
        <v>0</v>
      </c>
      <c r="AH124" s="5">
        <f>ROUND(SUM(AH115:AH123),0)</f>
        <v>0</v>
      </c>
      <c r="AI124" s="19">
        <f>ROUND(SUM(AI115:AI123),0)</f>
        <v>0</v>
      </c>
      <c r="AJ124" s="22">
        <f>ROUND(SUM(AJ115:AJ123),0)</f>
        <v>0</v>
      </c>
      <c r="AK124" s="5">
        <f>ROUND(SUM(AK115:AK123),0)</f>
        <v>0</v>
      </c>
    </row>
    <row r="125" spans="1:37" ht="12.75" customHeight="1" x14ac:dyDescent="0.2">
      <c r="B125" s="29"/>
      <c r="C125" s="30"/>
      <c r="D125" s="30"/>
      <c r="E125" s="30"/>
      <c r="F125" s="43"/>
      <c r="G125" s="31"/>
      <c r="H125" s="31"/>
      <c r="I125" s="187"/>
      <c r="M125" s="187"/>
    </row>
    <row r="126" spans="1:37" s="28" customFormat="1" ht="12.75" customHeight="1" x14ac:dyDescent="0.2">
      <c r="A126" s="33">
        <v>12</v>
      </c>
      <c r="B126" s="264" t="s">
        <v>115</v>
      </c>
      <c r="C126" s="265"/>
      <c r="D126" s="265"/>
      <c r="E126" s="265"/>
      <c r="F126" s="265"/>
      <c r="G126" s="265"/>
      <c r="H126" s="266"/>
      <c r="I126" s="187"/>
      <c r="M126" s="187"/>
      <c r="AA126" s="3" t="s">
        <v>124</v>
      </c>
      <c r="AB126" s="3" t="s">
        <v>125</v>
      </c>
      <c r="AC126" s="17" t="s">
        <v>126</v>
      </c>
      <c r="AD126" s="20" t="s">
        <v>124</v>
      </c>
      <c r="AE126" s="3" t="s">
        <v>125</v>
      </c>
      <c r="AF126" s="3" t="s">
        <v>126</v>
      </c>
      <c r="AH126" s="3" t="s">
        <v>131</v>
      </c>
      <c r="AI126" s="17" t="s">
        <v>132</v>
      </c>
      <c r="AJ126" s="20" t="s">
        <v>131</v>
      </c>
      <c r="AK126" s="3" t="s">
        <v>132</v>
      </c>
    </row>
    <row r="127" spans="1:37" ht="12.75" customHeight="1" x14ac:dyDescent="0.2">
      <c r="A127" s="47" t="s">
        <v>16</v>
      </c>
      <c r="B127" s="64" t="s">
        <v>158</v>
      </c>
      <c r="C127" s="37"/>
      <c r="D127" s="30"/>
      <c r="E127" s="37"/>
      <c r="F127" s="66"/>
      <c r="G127" s="39">
        <f t="shared" ref="G127:G139" si="124">E127+F127</f>
        <v>0</v>
      </c>
      <c r="H127" s="39">
        <f t="shared" ref="H127:H139" si="125">C127-G127</f>
        <v>0</v>
      </c>
      <c r="I127" s="187" t="str">
        <f t="shared" ref="I127:I139" si="126">IF(AND($C127="",$E127="",$F127=""),"",IF(AND(OR($C127&lt;&gt;"",$G127&lt;&gt;""),OR(J127="",K127="")),"Sélectionnez! -&gt;",""))</f>
        <v/>
      </c>
      <c r="J127" s="40"/>
      <c r="K127" s="40"/>
      <c r="L127" s="4" t="str">
        <f t="shared" ref="L127:L139" si="127">IF(J127=K127,"-", "Changement de répartition")</f>
        <v>-</v>
      </c>
      <c r="M127" s="187" t="str">
        <f t="shared" ref="M127:M139" si="128">IF(AND($C127="",$E127="",$F127=""),"",IF(AND(OR($C127&lt;&gt;"",$G127&lt;&gt;""),OR(N127="",O127="")),"Sélectionnez! -&gt;",""))</f>
        <v/>
      </c>
      <c r="N127" s="40" t="s">
        <v>131</v>
      </c>
      <c r="O127" s="40" t="s">
        <v>131</v>
      </c>
      <c r="P127" s="4" t="str">
        <f t="shared" ref="P127:P139" si="129">IF(N127=O127,"-","Changement d'origine")</f>
        <v>-</v>
      </c>
      <c r="Q127" s="61"/>
      <c r="R127" s="61"/>
      <c r="S127" s="61"/>
      <c r="T127" s="61"/>
      <c r="U127" s="61"/>
      <c r="V127" s="61"/>
      <c r="W127" s="61"/>
      <c r="X127" s="61"/>
      <c r="Y127" s="61"/>
      <c r="Z127" s="61"/>
      <c r="AA127" s="4" t="str">
        <f t="shared" ref="AA127:AA139" si="130">IF(J127="Interne",C127,"-")</f>
        <v>-</v>
      </c>
      <c r="AB127" s="4" t="str">
        <f t="shared" ref="AB127:AB139" si="131">IF(J127="Apparenté",C127,"-")</f>
        <v>-</v>
      </c>
      <c r="AC127" s="18" t="str">
        <f t="shared" ref="AC127:AC139" si="132">IF(J127="Externe",C127,"-")</f>
        <v>-</v>
      </c>
      <c r="AD127" s="21" t="str">
        <f t="shared" ref="AD127:AD139" si="133">IF(K127="Interne",G127,"-")</f>
        <v>-</v>
      </c>
      <c r="AE127" s="4" t="str">
        <f t="shared" ref="AE127:AE139" si="134">IF(K127="Apparenté",G127,"-")</f>
        <v>-</v>
      </c>
      <c r="AF127" s="4" t="str">
        <f t="shared" ref="AF127:AF139" si="135">IF(K127="Externe",G127,"-")</f>
        <v>-</v>
      </c>
      <c r="AH127" s="4" t="str">
        <f t="shared" ref="AH127:AH139" si="136">IF($N127="Canadien",IF($C127="","-",$C127),"-")</f>
        <v>-</v>
      </c>
      <c r="AI127" s="18" t="str">
        <f t="shared" ref="AI127:AI139" si="137">IF($N127="Non-Canadien",IF($C127="","-",$C127),"-")</f>
        <v>-</v>
      </c>
      <c r="AJ127" s="21" t="str">
        <f t="shared" ref="AJ127:AJ139" si="138">IF($O127="Canadien",IF($G127=0,"-",$G127),"-")</f>
        <v>-</v>
      </c>
      <c r="AK127" s="4" t="str">
        <f t="shared" ref="AK127:AK139" si="139">IF($O127="Non-Canadien",IF($G127=0,"-",$G127),"-")</f>
        <v>-</v>
      </c>
    </row>
    <row r="128" spans="1:37" ht="12.75" customHeight="1" x14ac:dyDescent="0.2">
      <c r="A128" s="47" t="s">
        <v>84</v>
      </c>
      <c r="B128" s="64" t="s">
        <v>159</v>
      </c>
      <c r="C128" s="37"/>
      <c r="D128" s="30"/>
      <c r="E128" s="37"/>
      <c r="F128" s="66"/>
      <c r="G128" s="39">
        <f t="shared" si="124"/>
        <v>0</v>
      </c>
      <c r="H128" s="39">
        <f t="shared" si="125"/>
        <v>0</v>
      </c>
      <c r="I128" s="187" t="str">
        <f t="shared" si="126"/>
        <v/>
      </c>
      <c r="J128" s="40"/>
      <c r="K128" s="40"/>
      <c r="L128" s="4" t="str">
        <f t="shared" si="127"/>
        <v>-</v>
      </c>
      <c r="M128" s="187" t="str">
        <f t="shared" si="128"/>
        <v/>
      </c>
      <c r="N128" s="40" t="s">
        <v>131</v>
      </c>
      <c r="O128" s="40" t="s">
        <v>131</v>
      </c>
      <c r="P128" s="4" t="str">
        <f t="shared" si="129"/>
        <v>-</v>
      </c>
      <c r="Q128" s="61"/>
      <c r="R128" s="61"/>
      <c r="S128" s="61"/>
      <c r="T128" s="61"/>
      <c r="U128" s="61"/>
      <c r="V128" s="61"/>
      <c r="W128" s="61"/>
      <c r="X128" s="61"/>
      <c r="Y128" s="61"/>
      <c r="Z128" s="61"/>
      <c r="AA128" s="4" t="str">
        <f t="shared" si="130"/>
        <v>-</v>
      </c>
      <c r="AB128" s="4" t="str">
        <f t="shared" si="131"/>
        <v>-</v>
      </c>
      <c r="AC128" s="18" t="str">
        <f t="shared" si="132"/>
        <v>-</v>
      </c>
      <c r="AD128" s="21" t="str">
        <f t="shared" si="133"/>
        <v>-</v>
      </c>
      <c r="AE128" s="4" t="str">
        <f t="shared" si="134"/>
        <v>-</v>
      </c>
      <c r="AF128" s="4" t="str">
        <f t="shared" si="135"/>
        <v>-</v>
      </c>
      <c r="AH128" s="4" t="str">
        <f t="shared" si="136"/>
        <v>-</v>
      </c>
      <c r="AI128" s="18" t="str">
        <f t="shared" si="137"/>
        <v>-</v>
      </c>
      <c r="AJ128" s="21" t="str">
        <f t="shared" si="138"/>
        <v>-</v>
      </c>
      <c r="AK128" s="4" t="str">
        <f t="shared" si="139"/>
        <v>-</v>
      </c>
    </row>
    <row r="129" spans="1:37" ht="12.75" customHeight="1" x14ac:dyDescent="0.2">
      <c r="A129" s="47" t="s">
        <v>17</v>
      </c>
      <c r="B129" s="64" t="s">
        <v>318</v>
      </c>
      <c r="C129" s="37"/>
      <c r="D129" s="30"/>
      <c r="E129" s="37"/>
      <c r="F129" s="66"/>
      <c r="G129" s="39">
        <f t="shared" si="124"/>
        <v>0</v>
      </c>
      <c r="H129" s="39">
        <f t="shared" si="125"/>
        <v>0</v>
      </c>
      <c r="I129" s="187" t="str">
        <f t="shared" si="126"/>
        <v/>
      </c>
      <c r="J129" s="40"/>
      <c r="K129" s="40"/>
      <c r="L129" s="4" t="str">
        <f t="shared" si="127"/>
        <v>-</v>
      </c>
      <c r="M129" s="187" t="str">
        <f t="shared" si="128"/>
        <v/>
      </c>
      <c r="N129" s="40" t="s">
        <v>131</v>
      </c>
      <c r="O129" s="40" t="s">
        <v>131</v>
      </c>
      <c r="P129" s="4" t="str">
        <f t="shared" si="129"/>
        <v>-</v>
      </c>
      <c r="Q129" s="61"/>
      <c r="R129" s="61"/>
      <c r="S129" s="61"/>
      <c r="T129" s="61"/>
      <c r="U129" s="61"/>
      <c r="V129" s="61"/>
      <c r="W129" s="61"/>
      <c r="X129" s="61"/>
      <c r="Y129" s="61"/>
      <c r="Z129" s="61"/>
      <c r="AA129" s="4" t="str">
        <f t="shared" si="130"/>
        <v>-</v>
      </c>
      <c r="AB129" s="4" t="str">
        <f t="shared" si="131"/>
        <v>-</v>
      </c>
      <c r="AC129" s="18" t="str">
        <f t="shared" si="132"/>
        <v>-</v>
      </c>
      <c r="AD129" s="21" t="str">
        <f t="shared" si="133"/>
        <v>-</v>
      </c>
      <c r="AE129" s="4" t="str">
        <f t="shared" si="134"/>
        <v>-</v>
      </c>
      <c r="AF129" s="4" t="str">
        <f t="shared" si="135"/>
        <v>-</v>
      </c>
      <c r="AH129" s="4" t="str">
        <f t="shared" si="136"/>
        <v>-</v>
      </c>
      <c r="AI129" s="18" t="str">
        <f t="shared" si="137"/>
        <v>-</v>
      </c>
      <c r="AJ129" s="21" t="str">
        <f t="shared" si="138"/>
        <v>-</v>
      </c>
      <c r="AK129" s="4" t="str">
        <f t="shared" si="139"/>
        <v>-</v>
      </c>
    </row>
    <row r="130" spans="1:37" ht="12.75" customHeight="1" x14ac:dyDescent="0.2">
      <c r="A130" s="47" t="s">
        <v>85</v>
      </c>
      <c r="B130" s="64" t="s">
        <v>160</v>
      </c>
      <c r="C130" s="37"/>
      <c r="D130" s="30"/>
      <c r="E130" s="37"/>
      <c r="F130" s="66"/>
      <c r="G130" s="39">
        <f t="shared" si="124"/>
        <v>0</v>
      </c>
      <c r="H130" s="39">
        <f t="shared" si="125"/>
        <v>0</v>
      </c>
      <c r="I130" s="187" t="str">
        <f t="shared" si="126"/>
        <v/>
      </c>
      <c r="J130" s="40"/>
      <c r="K130" s="40"/>
      <c r="L130" s="4" t="str">
        <f t="shared" si="127"/>
        <v>-</v>
      </c>
      <c r="M130" s="187" t="str">
        <f t="shared" si="128"/>
        <v/>
      </c>
      <c r="N130" s="40" t="s">
        <v>131</v>
      </c>
      <c r="O130" s="40" t="s">
        <v>131</v>
      </c>
      <c r="P130" s="4" t="str">
        <f t="shared" si="129"/>
        <v>-</v>
      </c>
      <c r="Q130" s="61"/>
      <c r="R130" s="61"/>
      <c r="S130" s="61"/>
      <c r="T130" s="61"/>
      <c r="U130" s="61"/>
      <c r="V130" s="61"/>
      <c r="W130" s="61"/>
      <c r="X130" s="61"/>
      <c r="Y130" s="61"/>
      <c r="Z130" s="61"/>
      <c r="AA130" s="4" t="str">
        <f t="shared" si="130"/>
        <v>-</v>
      </c>
      <c r="AB130" s="4" t="str">
        <f t="shared" si="131"/>
        <v>-</v>
      </c>
      <c r="AC130" s="18" t="str">
        <f t="shared" si="132"/>
        <v>-</v>
      </c>
      <c r="AD130" s="21" t="str">
        <f t="shared" si="133"/>
        <v>-</v>
      </c>
      <c r="AE130" s="4" t="str">
        <f t="shared" si="134"/>
        <v>-</v>
      </c>
      <c r="AF130" s="4" t="str">
        <f t="shared" si="135"/>
        <v>-</v>
      </c>
      <c r="AH130" s="4" t="str">
        <f t="shared" si="136"/>
        <v>-</v>
      </c>
      <c r="AI130" s="18" t="str">
        <f t="shared" si="137"/>
        <v>-</v>
      </c>
      <c r="AJ130" s="21" t="str">
        <f t="shared" si="138"/>
        <v>-</v>
      </c>
      <c r="AK130" s="4" t="str">
        <f t="shared" si="139"/>
        <v>-</v>
      </c>
    </row>
    <row r="131" spans="1:37" ht="12.75" customHeight="1" x14ac:dyDescent="0.2">
      <c r="A131" s="47" t="s">
        <v>86</v>
      </c>
      <c r="B131" s="64" t="s">
        <v>161</v>
      </c>
      <c r="C131" s="37"/>
      <c r="D131" s="30"/>
      <c r="E131" s="37"/>
      <c r="F131" s="66"/>
      <c r="G131" s="39">
        <f t="shared" si="124"/>
        <v>0</v>
      </c>
      <c r="H131" s="39">
        <f t="shared" si="125"/>
        <v>0</v>
      </c>
      <c r="I131" s="187" t="str">
        <f t="shared" si="126"/>
        <v/>
      </c>
      <c r="J131" s="40"/>
      <c r="K131" s="40"/>
      <c r="L131" s="4" t="str">
        <f t="shared" si="127"/>
        <v>-</v>
      </c>
      <c r="M131" s="187" t="str">
        <f t="shared" si="128"/>
        <v/>
      </c>
      <c r="N131" s="40" t="s">
        <v>131</v>
      </c>
      <c r="O131" s="40" t="s">
        <v>131</v>
      </c>
      <c r="P131" s="4" t="str">
        <f t="shared" si="129"/>
        <v>-</v>
      </c>
      <c r="Q131" s="61"/>
      <c r="R131" s="61"/>
      <c r="S131" s="61"/>
      <c r="T131" s="61"/>
      <c r="U131" s="61"/>
      <c r="V131" s="61"/>
      <c r="W131" s="61"/>
      <c r="X131" s="61"/>
      <c r="Y131" s="61"/>
      <c r="Z131" s="61"/>
      <c r="AA131" s="4" t="str">
        <f t="shared" si="130"/>
        <v>-</v>
      </c>
      <c r="AB131" s="4" t="str">
        <f t="shared" si="131"/>
        <v>-</v>
      </c>
      <c r="AC131" s="18" t="str">
        <f t="shared" si="132"/>
        <v>-</v>
      </c>
      <c r="AD131" s="21" t="str">
        <f t="shared" si="133"/>
        <v>-</v>
      </c>
      <c r="AE131" s="4" t="str">
        <f t="shared" si="134"/>
        <v>-</v>
      </c>
      <c r="AF131" s="4" t="str">
        <f t="shared" si="135"/>
        <v>-</v>
      </c>
      <c r="AH131" s="4" t="str">
        <f t="shared" si="136"/>
        <v>-</v>
      </c>
      <c r="AI131" s="18" t="str">
        <f t="shared" si="137"/>
        <v>-</v>
      </c>
      <c r="AJ131" s="21" t="str">
        <f t="shared" si="138"/>
        <v>-</v>
      </c>
      <c r="AK131" s="4" t="str">
        <f t="shared" si="139"/>
        <v>-</v>
      </c>
    </row>
    <row r="132" spans="1:37" ht="12.75" customHeight="1" x14ac:dyDescent="0.2">
      <c r="A132" s="47" t="s">
        <v>18</v>
      </c>
      <c r="B132" s="64" t="s">
        <v>162</v>
      </c>
      <c r="C132" s="37"/>
      <c r="D132" s="30"/>
      <c r="E132" s="37"/>
      <c r="F132" s="66"/>
      <c r="G132" s="39">
        <f t="shared" si="124"/>
        <v>0</v>
      </c>
      <c r="H132" s="39">
        <f t="shared" si="125"/>
        <v>0</v>
      </c>
      <c r="I132" s="187" t="str">
        <f t="shared" si="126"/>
        <v/>
      </c>
      <c r="J132" s="40"/>
      <c r="K132" s="40"/>
      <c r="L132" s="4" t="str">
        <f t="shared" si="127"/>
        <v>-</v>
      </c>
      <c r="M132" s="187" t="str">
        <f t="shared" si="128"/>
        <v/>
      </c>
      <c r="N132" s="40" t="s">
        <v>131</v>
      </c>
      <c r="O132" s="40" t="s">
        <v>131</v>
      </c>
      <c r="P132" s="4" t="str">
        <f t="shared" si="129"/>
        <v>-</v>
      </c>
      <c r="Q132" s="61"/>
      <c r="R132" s="61"/>
      <c r="S132" s="61"/>
      <c r="T132" s="61"/>
      <c r="U132" s="61"/>
      <c r="V132" s="61"/>
      <c r="W132" s="61"/>
      <c r="X132" s="61"/>
      <c r="Y132" s="61"/>
      <c r="Z132" s="61"/>
      <c r="AA132" s="4" t="str">
        <f t="shared" si="130"/>
        <v>-</v>
      </c>
      <c r="AB132" s="4" t="str">
        <f t="shared" si="131"/>
        <v>-</v>
      </c>
      <c r="AC132" s="18" t="str">
        <f t="shared" si="132"/>
        <v>-</v>
      </c>
      <c r="AD132" s="21" t="str">
        <f t="shared" si="133"/>
        <v>-</v>
      </c>
      <c r="AE132" s="4" t="str">
        <f t="shared" si="134"/>
        <v>-</v>
      </c>
      <c r="AF132" s="4" t="str">
        <f t="shared" si="135"/>
        <v>-</v>
      </c>
      <c r="AH132" s="4" t="str">
        <f t="shared" si="136"/>
        <v>-</v>
      </c>
      <c r="AI132" s="18" t="str">
        <f t="shared" si="137"/>
        <v>-</v>
      </c>
      <c r="AJ132" s="21" t="str">
        <f t="shared" si="138"/>
        <v>-</v>
      </c>
      <c r="AK132" s="4" t="str">
        <f t="shared" si="139"/>
        <v>-</v>
      </c>
    </row>
    <row r="133" spans="1:37" ht="12.75" customHeight="1" x14ac:dyDescent="0.2">
      <c r="A133" s="47" t="s">
        <v>87</v>
      </c>
      <c r="B133" s="64" t="s">
        <v>163</v>
      </c>
      <c r="C133" s="37"/>
      <c r="D133" s="30"/>
      <c r="E133" s="37"/>
      <c r="F133" s="66"/>
      <c r="G133" s="39">
        <f t="shared" si="124"/>
        <v>0</v>
      </c>
      <c r="H133" s="39">
        <f t="shared" si="125"/>
        <v>0</v>
      </c>
      <c r="I133" s="187" t="str">
        <f t="shared" si="126"/>
        <v/>
      </c>
      <c r="J133" s="40"/>
      <c r="K133" s="40"/>
      <c r="L133" s="4" t="str">
        <f t="shared" si="127"/>
        <v>-</v>
      </c>
      <c r="M133" s="187" t="str">
        <f t="shared" si="128"/>
        <v/>
      </c>
      <c r="N133" s="40" t="s">
        <v>131</v>
      </c>
      <c r="O133" s="40" t="s">
        <v>131</v>
      </c>
      <c r="P133" s="4" t="str">
        <f t="shared" si="129"/>
        <v>-</v>
      </c>
      <c r="Q133" s="61"/>
      <c r="R133" s="61"/>
      <c r="S133" s="61"/>
      <c r="T133" s="61"/>
      <c r="U133" s="61"/>
      <c r="V133" s="61"/>
      <c r="W133" s="61"/>
      <c r="X133" s="61"/>
      <c r="Y133" s="61"/>
      <c r="Z133" s="61"/>
      <c r="AA133" s="4" t="str">
        <f t="shared" si="130"/>
        <v>-</v>
      </c>
      <c r="AB133" s="4" t="str">
        <f t="shared" si="131"/>
        <v>-</v>
      </c>
      <c r="AC133" s="18" t="str">
        <f t="shared" si="132"/>
        <v>-</v>
      </c>
      <c r="AD133" s="21" t="str">
        <f t="shared" si="133"/>
        <v>-</v>
      </c>
      <c r="AE133" s="4" t="str">
        <f t="shared" si="134"/>
        <v>-</v>
      </c>
      <c r="AF133" s="4" t="str">
        <f t="shared" si="135"/>
        <v>-</v>
      </c>
      <c r="AH133" s="4" t="str">
        <f t="shared" si="136"/>
        <v>-</v>
      </c>
      <c r="AI133" s="18" t="str">
        <f t="shared" si="137"/>
        <v>-</v>
      </c>
      <c r="AJ133" s="21" t="str">
        <f t="shared" si="138"/>
        <v>-</v>
      </c>
      <c r="AK133" s="4" t="str">
        <f t="shared" si="139"/>
        <v>-</v>
      </c>
    </row>
    <row r="134" spans="1:37" ht="12.75" customHeight="1" x14ac:dyDescent="0.2">
      <c r="A134" s="47" t="s">
        <v>88</v>
      </c>
      <c r="B134" s="64" t="s">
        <v>164</v>
      </c>
      <c r="C134" s="37"/>
      <c r="D134" s="30"/>
      <c r="E134" s="37"/>
      <c r="F134" s="66"/>
      <c r="G134" s="39">
        <f t="shared" si="124"/>
        <v>0</v>
      </c>
      <c r="H134" s="39">
        <f t="shared" si="125"/>
        <v>0</v>
      </c>
      <c r="I134" s="187" t="str">
        <f t="shared" si="126"/>
        <v/>
      </c>
      <c r="J134" s="40"/>
      <c r="K134" s="40"/>
      <c r="L134" s="4" t="str">
        <f t="shared" si="127"/>
        <v>-</v>
      </c>
      <c r="M134" s="187" t="str">
        <f t="shared" si="128"/>
        <v/>
      </c>
      <c r="N134" s="40" t="s">
        <v>131</v>
      </c>
      <c r="O134" s="40" t="s">
        <v>131</v>
      </c>
      <c r="P134" s="4" t="str">
        <f t="shared" si="129"/>
        <v>-</v>
      </c>
      <c r="Q134" s="61"/>
      <c r="R134" s="61"/>
      <c r="S134" s="61"/>
      <c r="T134" s="61"/>
      <c r="U134" s="61"/>
      <c r="V134" s="61"/>
      <c r="W134" s="61"/>
      <c r="X134" s="61"/>
      <c r="Y134" s="61"/>
      <c r="Z134" s="61"/>
      <c r="AA134" s="4" t="str">
        <f t="shared" si="130"/>
        <v>-</v>
      </c>
      <c r="AB134" s="4" t="str">
        <f t="shared" si="131"/>
        <v>-</v>
      </c>
      <c r="AC134" s="18" t="str">
        <f t="shared" si="132"/>
        <v>-</v>
      </c>
      <c r="AD134" s="21" t="str">
        <f t="shared" si="133"/>
        <v>-</v>
      </c>
      <c r="AE134" s="4" t="str">
        <f t="shared" si="134"/>
        <v>-</v>
      </c>
      <c r="AF134" s="4" t="str">
        <f t="shared" si="135"/>
        <v>-</v>
      </c>
      <c r="AH134" s="4" t="str">
        <f t="shared" si="136"/>
        <v>-</v>
      </c>
      <c r="AI134" s="18" t="str">
        <f t="shared" si="137"/>
        <v>-</v>
      </c>
      <c r="AJ134" s="21" t="str">
        <f t="shared" si="138"/>
        <v>-</v>
      </c>
      <c r="AK134" s="4" t="str">
        <f t="shared" si="139"/>
        <v>-</v>
      </c>
    </row>
    <row r="135" spans="1:37" ht="12.75" customHeight="1" x14ac:dyDescent="0.2">
      <c r="A135" s="47" t="s">
        <v>19</v>
      </c>
      <c r="B135" s="64" t="s">
        <v>165</v>
      </c>
      <c r="C135" s="37"/>
      <c r="D135" s="30"/>
      <c r="E135" s="37"/>
      <c r="F135" s="66"/>
      <c r="G135" s="39">
        <f t="shared" si="124"/>
        <v>0</v>
      </c>
      <c r="H135" s="39">
        <f t="shared" si="125"/>
        <v>0</v>
      </c>
      <c r="I135" s="187" t="str">
        <f t="shared" si="126"/>
        <v/>
      </c>
      <c r="J135" s="40"/>
      <c r="K135" s="40"/>
      <c r="L135" s="4" t="str">
        <f t="shared" si="127"/>
        <v>-</v>
      </c>
      <c r="M135" s="187" t="str">
        <f t="shared" si="128"/>
        <v/>
      </c>
      <c r="N135" s="40" t="s">
        <v>131</v>
      </c>
      <c r="O135" s="40" t="s">
        <v>131</v>
      </c>
      <c r="P135" s="4" t="str">
        <f t="shared" si="129"/>
        <v>-</v>
      </c>
      <c r="Q135" s="61"/>
      <c r="R135" s="61"/>
      <c r="S135" s="61"/>
      <c r="T135" s="61"/>
      <c r="U135" s="61"/>
      <c r="V135" s="61"/>
      <c r="W135" s="61"/>
      <c r="X135" s="61"/>
      <c r="Y135" s="61"/>
      <c r="Z135" s="61"/>
      <c r="AA135" s="4" t="str">
        <f t="shared" si="130"/>
        <v>-</v>
      </c>
      <c r="AB135" s="4" t="str">
        <f t="shared" si="131"/>
        <v>-</v>
      </c>
      <c r="AC135" s="18" t="str">
        <f t="shared" si="132"/>
        <v>-</v>
      </c>
      <c r="AD135" s="21" t="str">
        <f t="shared" si="133"/>
        <v>-</v>
      </c>
      <c r="AE135" s="4" t="str">
        <f t="shared" si="134"/>
        <v>-</v>
      </c>
      <c r="AF135" s="4" t="str">
        <f t="shared" si="135"/>
        <v>-</v>
      </c>
      <c r="AH135" s="4" t="str">
        <f t="shared" si="136"/>
        <v>-</v>
      </c>
      <c r="AI135" s="18" t="str">
        <f t="shared" si="137"/>
        <v>-</v>
      </c>
      <c r="AJ135" s="21" t="str">
        <f t="shared" si="138"/>
        <v>-</v>
      </c>
      <c r="AK135" s="4" t="str">
        <f t="shared" si="139"/>
        <v>-</v>
      </c>
    </row>
    <row r="136" spans="1:37" ht="12.75" customHeight="1" x14ac:dyDescent="0.2">
      <c r="A136" s="47" t="s">
        <v>89</v>
      </c>
      <c r="B136" s="64" t="s">
        <v>166</v>
      </c>
      <c r="C136" s="37"/>
      <c r="D136" s="30"/>
      <c r="E136" s="37"/>
      <c r="F136" s="66"/>
      <c r="G136" s="39">
        <f t="shared" si="124"/>
        <v>0</v>
      </c>
      <c r="H136" s="39">
        <f t="shared" si="125"/>
        <v>0</v>
      </c>
      <c r="I136" s="187" t="str">
        <f t="shared" si="126"/>
        <v/>
      </c>
      <c r="J136" s="40"/>
      <c r="K136" s="40"/>
      <c r="L136" s="4" t="str">
        <f t="shared" si="127"/>
        <v>-</v>
      </c>
      <c r="M136" s="187" t="str">
        <f t="shared" si="128"/>
        <v/>
      </c>
      <c r="N136" s="40" t="s">
        <v>131</v>
      </c>
      <c r="O136" s="40" t="s">
        <v>131</v>
      </c>
      <c r="P136" s="4" t="str">
        <f t="shared" si="129"/>
        <v>-</v>
      </c>
      <c r="Q136" s="61"/>
      <c r="R136" s="61"/>
      <c r="S136" s="61"/>
      <c r="T136" s="61"/>
      <c r="U136" s="61"/>
      <c r="V136" s="61"/>
      <c r="W136" s="61"/>
      <c r="X136" s="61"/>
      <c r="Y136" s="61"/>
      <c r="Z136" s="61"/>
      <c r="AA136" s="4" t="str">
        <f t="shared" si="130"/>
        <v>-</v>
      </c>
      <c r="AB136" s="4" t="str">
        <f t="shared" si="131"/>
        <v>-</v>
      </c>
      <c r="AC136" s="18" t="str">
        <f t="shared" si="132"/>
        <v>-</v>
      </c>
      <c r="AD136" s="21" t="str">
        <f t="shared" si="133"/>
        <v>-</v>
      </c>
      <c r="AE136" s="4" t="str">
        <f t="shared" si="134"/>
        <v>-</v>
      </c>
      <c r="AF136" s="4" t="str">
        <f t="shared" si="135"/>
        <v>-</v>
      </c>
      <c r="AH136" s="4" t="str">
        <f t="shared" si="136"/>
        <v>-</v>
      </c>
      <c r="AI136" s="18" t="str">
        <f t="shared" si="137"/>
        <v>-</v>
      </c>
      <c r="AJ136" s="21" t="str">
        <f t="shared" si="138"/>
        <v>-</v>
      </c>
      <c r="AK136" s="4" t="str">
        <f t="shared" si="139"/>
        <v>-</v>
      </c>
    </row>
    <row r="137" spans="1:37" ht="12.75" customHeight="1" x14ac:dyDescent="0.2">
      <c r="A137" s="47" t="s">
        <v>90</v>
      </c>
      <c r="B137" s="64" t="s">
        <v>228</v>
      </c>
      <c r="C137" s="37"/>
      <c r="D137" s="30"/>
      <c r="E137" s="37"/>
      <c r="F137" s="66"/>
      <c r="G137" s="39">
        <f t="shared" si="124"/>
        <v>0</v>
      </c>
      <c r="H137" s="39">
        <f t="shared" si="125"/>
        <v>0</v>
      </c>
      <c r="I137" s="187" t="str">
        <f t="shared" si="126"/>
        <v/>
      </c>
      <c r="J137" s="40"/>
      <c r="K137" s="40"/>
      <c r="L137" s="4" t="str">
        <f t="shared" si="127"/>
        <v>-</v>
      </c>
      <c r="M137" s="187" t="str">
        <f t="shared" si="128"/>
        <v/>
      </c>
      <c r="N137" s="40" t="s">
        <v>131</v>
      </c>
      <c r="O137" s="40" t="s">
        <v>131</v>
      </c>
      <c r="P137" s="4" t="str">
        <f t="shared" si="129"/>
        <v>-</v>
      </c>
      <c r="Q137" s="61"/>
      <c r="R137" s="61"/>
      <c r="S137" s="61"/>
      <c r="T137" s="61"/>
      <c r="U137" s="61"/>
      <c r="V137" s="61"/>
      <c r="W137" s="61"/>
      <c r="X137" s="61"/>
      <c r="Y137" s="61"/>
      <c r="Z137" s="61"/>
      <c r="AA137" s="4" t="str">
        <f t="shared" si="130"/>
        <v>-</v>
      </c>
      <c r="AB137" s="4" t="str">
        <f t="shared" si="131"/>
        <v>-</v>
      </c>
      <c r="AC137" s="18" t="str">
        <f t="shared" si="132"/>
        <v>-</v>
      </c>
      <c r="AD137" s="21" t="str">
        <f t="shared" si="133"/>
        <v>-</v>
      </c>
      <c r="AE137" s="4" t="str">
        <f t="shared" si="134"/>
        <v>-</v>
      </c>
      <c r="AF137" s="4" t="str">
        <f t="shared" si="135"/>
        <v>-</v>
      </c>
      <c r="AH137" s="4" t="str">
        <f t="shared" si="136"/>
        <v>-</v>
      </c>
      <c r="AI137" s="18" t="str">
        <f t="shared" si="137"/>
        <v>-</v>
      </c>
      <c r="AJ137" s="21" t="str">
        <f t="shared" si="138"/>
        <v>-</v>
      </c>
      <c r="AK137" s="4" t="str">
        <f t="shared" si="139"/>
        <v>-</v>
      </c>
    </row>
    <row r="138" spans="1:37" ht="12.75" customHeight="1" x14ac:dyDescent="0.2">
      <c r="A138" s="47" t="s">
        <v>20</v>
      </c>
      <c r="B138" s="64" t="s">
        <v>290</v>
      </c>
      <c r="C138" s="37"/>
      <c r="D138" s="30"/>
      <c r="E138" s="37"/>
      <c r="F138" s="66"/>
      <c r="G138" s="39">
        <f t="shared" si="124"/>
        <v>0</v>
      </c>
      <c r="H138" s="39">
        <f t="shared" si="125"/>
        <v>0</v>
      </c>
      <c r="I138" s="187" t="str">
        <f t="shared" si="126"/>
        <v/>
      </c>
      <c r="J138" s="40"/>
      <c r="K138" s="40"/>
      <c r="L138" s="4" t="str">
        <f t="shared" si="127"/>
        <v>-</v>
      </c>
      <c r="M138" s="187" t="str">
        <f t="shared" si="128"/>
        <v/>
      </c>
      <c r="N138" s="40" t="s">
        <v>131</v>
      </c>
      <c r="O138" s="40" t="s">
        <v>131</v>
      </c>
      <c r="P138" s="4" t="str">
        <f t="shared" si="129"/>
        <v>-</v>
      </c>
      <c r="Q138" s="61"/>
      <c r="R138" s="61"/>
      <c r="S138" s="61"/>
      <c r="T138" s="61"/>
      <c r="U138" s="61"/>
      <c r="V138" s="61"/>
      <c r="W138" s="61"/>
      <c r="X138" s="61"/>
      <c r="Y138" s="61"/>
      <c r="Z138" s="61"/>
      <c r="AA138" s="4" t="str">
        <f t="shared" si="130"/>
        <v>-</v>
      </c>
      <c r="AB138" s="4" t="str">
        <f t="shared" si="131"/>
        <v>-</v>
      </c>
      <c r="AC138" s="18" t="str">
        <f t="shared" si="132"/>
        <v>-</v>
      </c>
      <c r="AD138" s="21" t="str">
        <f t="shared" si="133"/>
        <v>-</v>
      </c>
      <c r="AE138" s="4" t="str">
        <f t="shared" si="134"/>
        <v>-</v>
      </c>
      <c r="AF138" s="4" t="str">
        <f t="shared" si="135"/>
        <v>-</v>
      </c>
      <c r="AH138" s="4" t="str">
        <f t="shared" si="136"/>
        <v>-</v>
      </c>
      <c r="AI138" s="18" t="str">
        <f t="shared" si="137"/>
        <v>-</v>
      </c>
      <c r="AJ138" s="21" t="str">
        <f t="shared" si="138"/>
        <v>-</v>
      </c>
      <c r="AK138" s="4" t="str">
        <f t="shared" si="139"/>
        <v>-</v>
      </c>
    </row>
    <row r="139" spans="1:37" ht="12.75" customHeight="1" x14ac:dyDescent="0.2">
      <c r="A139" s="47"/>
      <c r="B139" s="64"/>
      <c r="C139" s="37"/>
      <c r="D139" s="30"/>
      <c r="E139" s="37"/>
      <c r="F139" s="66"/>
      <c r="G139" s="39">
        <f t="shared" si="124"/>
        <v>0</v>
      </c>
      <c r="H139" s="39">
        <f t="shared" si="125"/>
        <v>0</v>
      </c>
      <c r="I139" s="187" t="str">
        <f t="shared" si="126"/>
        <v/>
      </c>
      <c r="J139" s="40"/>
      <c r="K139" s="40"/>
      <c r="L139" s="4" t="str">
        <f t="shared" si="127"/>
        <v>-</v>
      </c>
      <c r="M139" s="187" t="str">
        <f t="shared" si="128"/>
        <v/>
      </c>
      <c r="N139" s="40" t="s">
        <v>131</v>
      </c>
      <c r="O139" s="40" t="s">
        <v>131</v>
      </c>
      <c r="P139" s="4" t="str">
        <f t="shared" si="129"/>
        <v>-</v>
      </c>
      <c r="Q139" s="61"/>
      <c r="R139" s="61"/>
      <c r="S139" s="61"/>
      <c r="T139" s="61"/>
      <c r="U139" s="61"/>
      <c r="V139" s="61"/>
      <c r="W139" s="61"/>
      <c r="X139" s="61"/>
      <c r="Y139" s="61"/>
      <c r="Z139" s="61"/>
      <c r="AA139" s="4" t="str">
        <f t="shared" si="130"/>
        <v>-</v>
      </c>
      <c r="AB139" s="4" t="str">
        <f t="shared" si="131"/>
        <v>-</v>
      </c>
      <c r="AC139" s="18" t="str">
        <f t="shared" si="132"/>
        <v>-</v>
      </c>
      <c r="AD139" s="21" t="str">
        <f t="shared" si="133"/>
        <v>-</v>
      </c>
      <c r="AE139" s="4" t="str">
        <f t="shared" si="134"/>
        <v>-</v>
      </c>
      <c r="AF139" s="4" t="str">
        <f t="shared" si="135"/>
        <v>-</v>
      </c>
      <c r="AH139" s="4" t="str">
        <f t="shared" si="136"/>
        <v>-</v>
      </c>
      <c r="AI139" s="18" t="str">
        <f t="shared" si="137"/>
        <v>-</v>
      </c>
      <c r="AJ139" s="21" t="str">
        <f t="shared" si="138"/>
        <v>-</v>
      </c>
      <c r="AK139" s="4" t="str">
        <f t="shared" si="139"/>
        <v>-</v>
      </c>
    </row>
    <row r="140" spans="1:37" s="28" customFormat="1" ht="12.75" customHeight="1" x14ac:dyDescent="0.2">
      <c r="A140" s="33">
        <v>12</v>
      </c>
      <c r="B140" s="65" t="s">
        <v>157</v>
      </c>
      <c r="C140" s="42">
        <f>ROUND(SUM(C127:C139),0)</f>
        <v>0</v>
      </c>
      <c r="D140" s="63"/>
      <c r="E140" s="42">
        <f>ROUND(SUM(E127:E139),0)</f>
        <v>0</v>
      </c>
      <c r="F140" s="67">
        <f>ROUND(SUM(F127:F139),0)</f>
        <v>0</v>
      </c>
      <c r="G140" s="42">
        <f>ROUND(SUM(G127:G139),0)</f>
        <v>0</v>
      </c>
      <c r="H140" s="42">
        <f>SUM(H127:H139)</f>
        <v>0</v>
      </c>
      <c r="I140" s="187"/>
      <c r="M140" s="187"/>
      <c r="AA140" s="5">
        <f t="shared" ref="AA140:AF140" si="140">ROUND(SUM(AA127:AA139),0)</f>
        <v>0</v>
      </c>
      <c r="AB140" s="5">
        <f t="shared" si="140"/>
        <v>0</v>
      </c>
      <c r="AC140" s="19">
        <f t="shared" si="140"/>
        <v>0</v>
      </c>
      <c r="AD140" s="22">
        <f t="shared" si="140"/>
        <v>0</v>
      </c>
      <c r="AE140" s="5">
        <f t="shared" si="140"/>
        <v>0</v>
      </c>
      <c r="AF140" s="5">
        <f t="shared" si="140"/>
        <v>0</v>
      </c>
      <c r="AH140" s="5">
        <f>ROUND(SUM(AH127:AH139),0)</f>
        <v>0</v>
      </c>
      <c r="AI140" s="19">
        <f>ROUND(SUM(AI127:AI139),0)</f>
        <v>0</v>
      </c>
      <c r="AJ140" s="22">
        <f>ROUND(SUM(AJ127:AJ139),0)</f>
        <v>0</v>
      </c>
      <c r="AK140" s="5">
        <f>ROUND(SUM(AK127:AK139),0)</f>
        <v>0</v>
      </c>
    </row>
    <row r="141" spans="1:37" ht="12.75" customHeight="1" thickBot="1" x14ac:dyDescent="0.25">
      <c r="B141" s="29"/>
      <c r="C141" s="30"/>
      <c r="D141" s="30"/>
      <c r="E141" s="30"/>
      <c r="F141" s="30"/>
      <c r="G141" s="31"/>
      <c r="H141" s="31"/>
      <c r="I141" s="187"/>
      <c r="J141" s="9"/>
      <c r="K141" s="9"/>
      <c r="L141" s="9"/>
      <c r="M141" s="187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H141" s="12"/>
      <c r="AI141" s="12"/>
      <c r="AJ141" s="12"/>
      <c r="AK141" s="12"/>
    </row>
    <row r="142" spans="1:37" ht="14.25" customHeight="1" thickBot="1" x14ac:dyDescent="0.25">
      <c r="A142" s="102" t="s">
        <v>167</v>
      </c>
      <c r="B142" s="103"/>
      <c r="C142" s="104">
        <f>C140+C124+C109+C92+C86+C79+C67+C57+C43</f>
        <v>0</v>
      </c>
      <c r="D142" s="105"/>
      <c r="E142" s="105"/>
      <c r="F142" s="106"/>
      <c r="G142" s="104">
        <f>G140+G124+G109+G92+G86+G79+G67+G57+G43</f>
        <v>0</v>
      </c>
      <c r="H142" s="107">
        <f>H140+H124+H109+H92+H86+H79+H67+H57+H43</f>
        <v>0</v>
      </c>
      <c r="I142" s="187"/>
      <c r="J142" s="9"/>
      <c r="K142" s="9"/>
      <c r="L142" s="9"/>
      <c r="M142" s="187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H142" s="12"/>
      <c r="AI142" s="12"/>
      <c r="AJ142" s="12"/>
      <c r="AK142" s="12"/>
    </row>
    <row r="143" spans="1:37" ht="12.75" customHeight="1" thickBot="1" x14ac:dyDescent="0.25">
      <c r="B143" s="29"/>
      <c r="C143" s="30"/>
      <c r="D143" s="30"/>
      <c r="E143" s="30"/>
      <c r="F143" s="30"/>
      <c r="G143" s="31"/>
      <c r="H143" s="31"/>
      <c r="I143" s="187"/>
      <c r="M143" s="187"/>
    </row>
    <row r="144" spans="1:37" ht="14.25" customHeight="1" thickBot="1" x14ac:dyDescent="0.25">
      <c r="A144" s="261" t="s">
        <v>254</v>
      </c>
      <c r="B144" s="262"/>
      <c r="C144" s="262"/>
      <c r="D144" s="262"/>
      <c r="E144" s="262"/>
      <c r="F144" s="262"/>
      <c r="G144" s="262"/>
      <c r="H144" s="263"/>
      <c r="I144" s="187"/>
      <c r="M144" s="187"/>
    </row>
    <row r="145" spans="1:37" ht="12.75" customHeight="1" x14ac:dyDescent="0.2">
      <c r="B145" s="29"/>
      <c r="C145" s="30"/>
      <c r="D145" s="30"/>
      <c r="E145" s="30"/>
      <c r="F145" s="30"/>
      <c r="G145" s="31"/>
      <c r="H145" s="31"/>
      <c r="I145" s="187"/>
      <c r="M145" s="187"/>
    </row>
    <row r="146" spans="1:37" s="28" customFormat="1" ht="12.75" customHeight="1" x14ac:dyDescent="0.2">
      <c r="A146" s="33">
        <v>13</v>
      </c>
      <c r="B146" s="264" t="s">
        <v>324</v>
      </c>
      <c r="C146" s="265"/>
      <c r="D146" s="265"/>
      <c r="E146" s="265"/>
      <c r="F146" s="265"/>
      <c r="G146" s="265"/>
      <c r="H146" s="266"/>
      <c r="I146" s="187"/>
      <c r="M146" s="187"/>
      <c r="AA146" s="3" t="s">
        <v>124</v>
      </c>
      <c r="AB146" s="3" t="s">
        <v>125</v>
      </c>
      <c r="AC146" s="17" t="s">
        <v>126</v>
      </c>
      <c r="AD146" s="20" t="s">
        <v>124</v>
      </c>
      <c r="AE146" s="3" t="s">
        <v>125</v>
      </c>
      <c r="AF146" s="3" t="s">
        <v>126</v>
      </c>
      <c r="AH146" s="3" t="s">
        <v>131</v>
      </c>
      <c r="AI146" s="17" t="s">
        <v>132</v>
      </c>
      <c r="AJ146" s="20" t="s">
        <v>131</v>
      </c>
      <c r="AK146" s="3" t="s">
        <v>132</v>
      </c>
    </row>
    <row r="147" spans="1:37" ht="11.25" customHeight="1" x14ac:dyDescent="0.2">
      <c r="A147" s="269" t="s">
        <v>301</v>
      </c>
      <c r="B147" s="270"/>
      <c r="C147" s="270"/>
      <c r="D147" s="270"/>
      <c r="E147" s="270"/>
      <c r="F147" s="270"/>
      <c r="G147" s="270"/>
      <c r="H147" s="270"/>
      <c r="I147" s="270"/>
      <c r="J147" s="270"/>
      <c r="K147" s="270"/>
      <c r="L147" s="270"/>
      <c r="M147" s="270"/>
      <c r="N147" s="270"/>
      <c r="O147" s="270"/>
      <c r="P147" s="271"/>
      <c r="Q147" s="61"/>
      <c r="R147" s="61"/>
      <c r="S147" s="61"/>
      <c r="T147" s="61"/>
      <c r="U147" s="61"/>
      <c r="V147" s="61"/>
      <c r="W147" s="61"/>
      <c r="X147" s="61"/>
      <c r="Y147" s="61"/>
      <c r="Z147" s="61"/>
      <c r="AA147" s="4"/>
      <c r="AB147" s="4"/>
      <c r="AC147" s="18"/>
      <c r="AD147" s="15"/>
      <c r="AE147" s="4"/>
      <c r="AF147" s="4"/>
      <c r="AH147" s="4"/>
      <c r="AI147" s="18"/>
      <c r="AJ147" s="21"/>
      <c r="AK147" s="4"/>
    </row>
    <row r="148" spans="1:37" ht="12.75" customHeight="1" x14ac:dyDescent="0.2">
      <c r="A148" s="47" t="s">
        <v>21</v>
      </c>
      <c r="B148" s="64" t="s">
        <v>168</v>
      </c>
      <c r="C148" s="37"/>
      <c r="D148" s="30"/>
      <c r="E148" s="37"/>
      <c r="F148" s="66"/>
      <c r="G148" s="39">
        <f>E148+F148</f>
        <v>0</v>
      </c>
      <c r="H148" s="39">
        <f>C148-G148</f>
        <v>0</v>
      </c>
      <c r="I148" s="187" t="str">
        <f>IF(AND($C148="",$E148="",$F148=""),"",IF(AND(OR($C148&lt;&gt;"",$G148&lt;&gt;""),OR(J148="",K148="")),"Sélectionnez! -&gt;",""))</f>
        <v/>
      </c>
      <c r="J148" s="40"/>
      <c r="K148" s="40"/>
      <c r="L148" s="4" t="str">
        <f>IF(J148=K148,"-", "Changement de répartition")</f>
        <v>-</v>
      </c>
      <c r="M148" s="187" t="str">
        <f>IF(AND($C148="",$E148="",$F148=""),"",IF(AND(OR($C148&lt;&gt;"",$G148&lt;&gt;""),OR(N148="",O148="")),"Sélectionnez! -&gt;",""))</f>
        <v/>
      </c>
      <c r="N148" s="40" t="s">
        <v>131</v>
      </c>
      <c r="O148" s="40" t="s">
        <v>131</v>
      </c>
      <c r="P148" s="4" t="str">
        <f>IF(N148=O148,"-","Changement d'origine")</f>
        <v>-</v>
      </c>
      <c r="Q148" s="61"/>
      <c r="R148" s="61"/>
      <c r="S148" s="61"/>
      <c r="T148" s="61"/>
      <c r="U148" s="61"/>
      <c r="V148" s="61"/>
      <c r="W148" s="61"/>
      <c r="X148" s="61"/>
      <c r="Y148" s="61"/>
      <c r="Z148" s="61"/>
      <c r="AA148" s="4" t="str">
        <f>IF(J148="Interne",C148,"-")</f>
        <v>-</v>
      </c>
      <c r="AB148" s="4" t="str">
        <f>IF(J148="Apparenté",C148,"-")</f>
        <v>-</v>
      </c>
      <c r="AC148" s="18" t="str">
        <f>IF(J148="Externe",C148,"-")</f>
        <v>-</v>
      </c>
      <c r="AD148" s="21" t="str">
        <f>IF(K148="Interne",G148,"-")</f>
        <v>-</v>
      </c>
      <c r="AE148" s="4" t="str">
        <f>IF(K148="Apparenté",G148,"-")</f>
        <v>-</v>
      </c>
      <c r="AF148" s="4" t="str">
        <f>IF(K148="Externe",G148,"-")</f>
        <v>-</v>
      </c>
      <c r="AH148" s="4" t="str">
        <f>IF($N148="Canadien",IF($C148="","-",$C148),"-")</f>
        <v>-</v>
      </c>
      <c r="AI148" s="18" t="str">
        <f>IF($N148="Non-Canadien",IF($C148="","-",$C148),"-")</f>
        <v>-</v>
      </c>
      <c r="AJ148" s="21" t="str">
        <f>IF($O148="Canadien",IF($G148=0,"-",$G148),"-")</f>
        <v>-</v>
      </c>
      <c r="AK148" s="4" t="str">
        <f>IF($O148="Non-Canadien",IF($G148=0,"-",$G148),"-")</f>
        <v>-</v>
      </c>
    </row>
    <row r="149" spans="1:37" ht="12.75" customHeight="1" x14ac:dyDescent="0.2">
      <c r="A149" s="47" t="s">
        <v>91</v>
      </c>
      <c r="B149" s="64" t="s">
        <v>170</v>
      </c>
      <c r="C149" s="37"/>
      <c r="D149" s="30"/>
      <c r="E149" s="37"/>
      <c r="F149" s="66"/>
      <c r="G149" s="39">
        <f>E149+F149</f>
        <v>0</v>
      </c>
      <c r="H149" s="39">
        <f>C149-G149</f>
        <v>0</v>
      </c>
      <c r="I149" s="187" t="str">
        <f>IF(AND($C149="",$E149="",$F149=""),"",IF(AND(OR($C149&lt;&gt;"",$G149&lt;&gt;""),OR(J149="",K149="")),"Sélectionnez! -&gt;",""))</f>
        <v/>
      </c>
      <c r="J149" s="40"/>
      <c r="K149" s="40"/>
      <c r="L149" s="4" t="str">
        <f>IF(J149=K149,"-", "Changement de répartition")</f>
        <v>-</v>
      </c>
      <c r="M149" s="187" t="str">
        <f>IF(AND($C149="",$E149="",$F149=""),"",IF(AND(OR($C149&lt;&gt;"",$G149&lt;&gt;""),OR(N149="",O149="")),"Sélectionnez! -&gt;",""))</f>
        <v/>
      </c>
      <c r="N149" s="40" t="s">
        <v>131</v>
      </c>
      <c r="O149" s="40" t="s">
        <v>131</v>
      </c>
      <c r="P149" s="4" t="str">
        <f>IF(N149=O149,"-","Changement d'origine")</f>
        <v>-</v>
      </c>
      <c r="Q149" s="61"/>
      <c r="R149" s="61"/>
      <c r="S149" s="61"/>
      <c r="T149" s="61"/>
      <c r="U149" s="61"/>
      <c r="V149" s="61"/>
      <c r="W149" s="61"/>
      <c r="X149" s="61"/>
      <c r="Y149" s="61"/>
      <c r="Z149" s="61"/>
      <c r="AA149" s="4" t="str">
        <f>IF(J149="Interne",C149,"-")</f>
        <v>-</v>
      </c>
      <c r="AB149" s="4" t="str">
        <f>IF(J149="Apparenté",C149,"-")</f>
        <v>-</v>
      </c>
      <c r="AC149" s="18" t="str">
        <f>IF(J149="Externe",C149,"-")</f>
        <v>-</v>
      </c>
      <c r="AD149" s="21" t="str">
        <f>IF(K149="Interne",G149,"-")</f>
        <v>-</v>
      </c>
      <c r="AE149" s="4" t="str">
        <f>IF(K149="Apparenté",G149,"-")</f>
        <v>-</v>
      </c>
      <c r="AF149" s="4" t="str">
        <f>IF(K149="Externe",G149,"-")</f>
        <v>-</v>
      </c>
      <c r="AH149" s="4" t="str">
        <f>IF($N149="Canadien",IF($C149="","-",$C149),"-")</f>
        <v>-</v>
      </c>
      <c r="AI149" s="18" t="str">
        <f>IF($N149="Non-Canadien",IF($C149="","-",$C149),"-")</f>
        <v>-</v>
      </c>
      <c r="AJ149" s="21" t="str">
        <f>IF($O149="Canadien",IF($G149=0,"-",$G149),"-")</f>
        <v>-</v>
      </c>
      <c r="AK149" s="4" t="str">
        <f>IF($O149="Non-Canadien",IF($G149=0,"-",$G149),"-")</f>
        <v>-</v>
      </c>
    </row>
    <row r="150" spans="1:37" ht="12.75" customHeight="1" x14ac:dyDescent="0.2">
      <c r="A150" s="47" t="s">
        <v>22</v>
      </c>
      <c r="B150" s="64" t="s">
        <v>169</v>
      </c>
      <c r="C150" s="37"/>
      <c r="D150" s="30"/>
      <c r="E150" s="37"/>
      <c r="F150" s="66"/>
      <c r="G150" s="39">
        <f>E150+F150</f>
        <v>0</v>
      </c>
      <c r="H150" s="39">
        <f>C150-G150</f>
        <v>0</v>
      </c>
      <c r="I150" s="187" t="str">
        <f>IF(AND($C150="",$E150="",$F150=""),"",IF(AND(OR($C150&lt;&gt;"",$G150&lt;&gt;""),OR(J150="",K150="")),"Sélectionnez! -&gt;",""))</f>
        <v/>
      </c>
      <c r="J150" s="40"/>
      <c r="K150" s="40"/>
      <c r="L150" s="4" t="str">
        <f>IF(J150=K150,"-", "Changement de répartition")</f>
        <v>-</v>
      </c>
      <c r="M150" s="187" t="str">
        <f>IF(AND($C150="",$E150="",$F150=""),"",IF(AND(OR($C150&lt;&gt;"",$G150&lt;&gt;""),OR(N150="",O150="")),"Sélectionnez! -&gt;",""))</f>
        <v/>
      </c>
      <c r="N150" s="40" t="s">
        <v>131</v>
      </c>
      <c r="O150" s="40" t="s">
        <v>131</v>
      </c>
      <c r="P150" s="4" t="str">
        <f>IF(N150=O150,"-","Changement d'origine")</f>
        <v>-</v>
      </c>
      <c r="Q150" s="61"/>
      <c r="R150" s="61"/>
      <c r="S150" s="61"/>
      <c r="T150" s="61"/>
      <c r="U150" s="61"/>
      <c r="V150" s="61"/>
      <c r="W150" s="61"/>
      <c r="X150" s="61"/>
      <c r="Y150" s="61"/>
      <c r="Z150" s="61"/>
      <c r="AA150" s="4" t="str">
        <f>IF(J150="Interne",C150,"-")</f>
        <v>-</v>
      </c>
      <c r="AB150" s="4" t="str">
        <f>IF(J150="Apparenté",C150,"-")</f>
        <v>-</v>
      </c>
      <c r="AC150" s="18" t="str">
        <f>IF(J150="Externe",C150,"-")</f>
        <v>-</v>
      </c>
      <c r="AD150" s="21" t="str">
        <f>IF(K150="Interne",G150,"-")</f>
        <v>-</v>
      </c>
      <c r="AE150" s="4" t="str">
        <f>IF(K150="Apparenté",G150,"-")</f>
        <v>-</v>
      </c>
      <c r="AF150" s="4" t="str">
        <f>IF(K150="Externe",G150,"-")</f>
        <v>-</v>
      </c>
      <c r="AH150" s="4" t="str">
        <f>IF($N150="Canadien",IF($C150="","-",$C150),"-")</f>
        <v>-</v>
      </c>
      <c r="AI150" s="18" t="str">
        <f>IF($N150="Non-Canadien",IF($C150="","-",$C150),"-")</f>
        <v>-</v>
      </c>
      <c r="AJ150" s="21" t="str">
        <f>IF($O150="Canadien",IF($G150=0,"-",$G150),"-")</f>
        <v>-</v>
      </c>
      <c r="AK150" s="4" t="str">
        <f>IF($O150="Non-Canadien",IF($G150=0,"-",$G150),"-")</f>
        <v>-</v>
      </c>
    </row>
    <row r="151" spans="1:37" ht="12.75" customHeight="1" x14ac:dyDescent="0.2">
      <c r="A151" s="47" t="s">
        <v>23</v>
      </c>
      <c r="B151" s="64" t="s">
        <v>280</v>
      </c>
      <c r="C151" s="37"/>
      <c r="D151" s="30"/>
      <c r="E151" s="37"/>
      <c r="F151" s="66"/>
      <c r="G151" s="39">
        <f>E151+F151</f>
        <v>0</v>
      </c>
      <c r="H151" s="39">
        <f>C151-G151</f>
        <v>0</v>
      </c>
      <c r="I151" s="187" t="str">
        <f>IF(AND($C151="",$E151="",$F151=""),"",IF(AND(OR($C151&lt;&gt;"",$G151&lt;&gt;""),OR(J151="",K151="")),"Sélectionnez! -&gt;",""))</f>
        <v/>
      </c>
      <c r="J151" s="40"/>
      <c r="K151" s="40"/>
      <c r="L151" s="4" t="str">
        <f>IF(J151=K151,"-", "Changement de répartition")</f>
        <v>-</v>
      </c>
      <c r="M151" s="187" t="str">
        <f>IF(AND($C151="",$E151="",$F151=""),"",IF(AND(OR($C151&lt;&gt;"",$G151&lt;&gt;""),OR(N151="",O151="")),"Sélectionnez! -&gt;",""))</f>
        <v/>
      </c>
      <c r="N151" s="40" t="s">
        <v>131</v>
      </c>
      <c r="O151" s="40" t="s">
        <v>131</v>
      </c>
      <c r="P151" s="4" t="str">
        <f>IF(N151=O151,"-","Changement d'origine")</f>
        <v>-</v>
      </c>
      <c r="Q151" s="61"/>
      <c r="R151" s="61"/>
      <c r="S151" s="61"/>
      <c r="T151" s="61"/>
      <c r="U151" s="61"/>
      <c r="V151" s="61"/>
      <c r="W151" s="61"/>
      <c r="X151" s="61"/>
      <c r="Y151" s="61"/>
      <c r="Z151" s="61"/>
      <c r="AA151" s="4" t="str">
        <f>IF(J151="Interne",C151,"-")</f>
        <v>-</v>
      </c>
      <c r="AB151" s="4" t="str">
        <f>IF(J151="Apparenté",C151,"-")</f>
        <v>-</v>
      </c>
      <c r="AC151" s="18" t="str">
        <f>IF(J151="Externe",C151,"-")</f>
        <v>-</v>
      </c>
      <c r="AD151" s="21" t="str">
        <f>IF(K151="Interne",G151,"-")</f>
        <v>-</v>
      </c>
      <c r="AE151" s="4" t="str">
        <f>IF(K151="Apparenté",G151,"-")</f>
        <v>-</v>
      </c>
      <c r="AF151" s="4" t="str">
        <f>IF(K151="Externe",G151,"-")</f>
        <v>-</v>
      </c>
      <c r="AH151" s="4" t="str">
        <f>IF($N151="Canadien",IF($C151="","-",$C151),"-")</f>
        <v>-</v>
      </c>
      <c r="AI151" s="18" t="str">
        <f>IF($N151="Non-Canadien",IF($C151="","-",$C151),"-")</f>
        <v>-</v>
      </c>
      <c r="AJ151" s="21" t="str">
        <f>IF($O151="Canadien",IF($G151=0,"-",$G151),"-")</f>
        <v>-</v>
      </c>
      <c r="AK151" s="4" t="str">
        <f>IF($O151="Non-Canadien",IF($G151=0,"-",$G151),"-")</f>
        <v>-</v>
      </c>
    </row>
    <row r="152" spans="1:37" ht="12.75" customHeight="1" x14ac:dyDescent="0.2">
      <c r="A152" s="47"/>
      <c r="B152" s="64"/>
      <c r="C152" s="37"/>
      <c r="D152" s="30"/>
      <c r="E152" s="37"/>
      <c r="F152" s="66"/>
      <c r="G152" s="39">
        <f>E152+F152</f>
        <v>0</v>
      </c>
      <c r="H152" s="39">
        <f>C152-G152</f>
        <v>0</v>
      </c>
      <c r="I152" s="187" t="str">
        <f>IF(AND($C152="",$E152="",$F152=""),"",IF(AND(OR($C152&lt;&gt;"",$G152&lt;&gt;""),OR(J152="",K152="")),"Sélectionnez! -&gt;",""))</f>
        <v/>
      </c>
      <c r="J152" s="40"/>
      <c r="K152" s="40"/>
      <c r="L152" s="4" t="str">
        <f>IF(J152=K152,"-", "Changement de répartition")</f>
        <v>-</v>
      </c>
      <c r="M152" s="187" t="str">
        <f>IF(AND($C152="",$E152="",$F152=""),"",IF(AND(OR($C152&lt;&gt;"",$G152&lt;&gt;""),OR(N152="",O152="")),"Sélectionnez! -&gt;",""))</f>
        <v/>
      </c>
      <c r="N152" s="40" t="s">
        <v>131</v>
      </c>
      <c r="O152" s="40" t="s">
        <v>131</v>
      </c>
      <c r="P152" s="4" t="str">
        <f>IF(N152=O152,"-","Changement d'origine")</f>
        <v>-</v>
      </c>
      <c r="Q152" s="61"/>
      <c r="R152" s="61"/>
      <c r="S152" s="61"/>
      <c r="T152" s="61"/>
      <c r="U152" s="61"/>
      <c r="V152" s="61"/>
      <c r="W152" s="61"/>
      <c r="X152" s="61"/>
      <c r="Y152" s="61"/>
      <c r="Z152" s="61"/>
      <c r="AA152" s="4" t="str">
        <f>IF(J152="Interne",C152,"-")</f>
        <v>-</v>
      </c>
      <c r="AB152" s="4" t="str">
        <f>IF(J152="Apparenté",C152,"-")</f>
        <v>-</v>
      </c>
      <c r="AC152" s="18" t="str">
        <f>IF(J152="Externe",C152,"-")</f>
        <v>-</v>
      </c>
      <c r="AD152" s="21" t="str">
        <f>IF(K152="Interne",G152,"-")</f>
        <v>-</v>
      </c>
      <c r="AE152" s="4" t="str">
        <f>IF(K152="Apparenté",G152,"-")</f>
        <v>-</v>
      </c>
      <c r="AF152" s="4" t="str">
        <f>IF(K152="Externe",G152,"-")</f>
        <v>-</v>
      </c>
      <c r="AH152" s="4" t="str">
        <f>IF($N152="Canadien",IF($C152="","-",$C152),"-")</f>
        <v>-</v>
      </c>
      <c r="AI152" s="18" t="str">
        <f>IF($N152="Non-Canadien",IF($C152="","-",$C152),"-")</f>
        <v>-</v>
      </c>
      <c r="AJ152" s="21" t="str">
        <f>IF($O152="Canadien",IF($G152=0,"-",$G152),"-")</f>
        <v>-</v>
      </c>
      <c r="AK152" s="4" t="str">
        <f>IF($O152="Non-Canadien",IF($G152=0,"-",$G152),"-")</f>
        <v>-</v>
      </c>
    </row>
    <row r="153" spans="1:37" s="28" customFormat="1" ht="12.75" customHeight="1" x14ac:dyDescent="0.2">
      <c r="A153" s="33">
        <v>13</v>
      </c>
      <c r="B153" s="65" t="s">
        <v>325</v>
      </c>
      <c r="C153" s="42">
        <f>ROUND(SUM(C148:C152),0)</f>
        <v>0</v>
      </c>
      <c r="D153" s="63"/>
      <c r="E153" s="42">
        <f>ROUND(SUM(E148:E152),0)</f>
        <v>0</v>
      </c>
      <c r="F153" s="67">
        <f>ROUND(SUM(F148:F152),0)</f>
        <v>0</v>
      </c>
      <c r="G153" s="42">
        <f>ROUND(SUM(G148:G152),0)</f>
        <v>0</v>
      </c>
      <c r="H153" s="42">
        <f>SUM(H148:H152)</f>
        <v>0</v>
      </c>
      <c r="I153" s="187"/>
      <c r="M153" s="187"/>
      <c r="AA153" s="5">
        <f t="shared" ref="AA153:AF153" si="141">ROUND(SUM(AA148:AA152),0)</f>
        <v>0</v>
      </c>
      <c r="AB153" s="5">
        <f t="shared" si="141"/>
        <v>0</v>
      </c>
      <c r="AC153" s="19">
        <f t="shared" si="141"/>
        <v>0</v>
      </c>
      <c r="AD153" s="22">
        <f t="shared" si="141"/>
        <v>0</v>
      </c>
      <c r="AE153" s="5">
        <f t="shared" si="141"/>
        <v>0</v>
      </c>
      <c r="AF153" s="5">
        <f t="shared" si="141"/>
        <v>0</v>
      </c>
      <c r="AH153" s="5">
        <f>ROUND(SUM(AH148:AH152),0)</f>
        <v>0</v>
      </c>
      <c r="AI153" s="19">
        <f>ROUND(SUM(AI148:AI152),0)</f>
        <v>0</v>
      </c>
      <c r="AJ153" s="22">
        <f>ROUND(SUM(AJ148:AJ152),0)</f>
        <v>0</v>
      </c>
      <c r="AK153" s="5">
        <f>ROUND(SUM(AK148:AK152),0)</f>
        <v>0</v>
      </c>
    </row>
    <row r="154" spans="1:37" ht="12.75" customHeight="1" x14ac:dyDescent="0.2">
      <c r="B154" s="29"/>
      <c r="C154" s="30"/>
      <c r="D154" s="30"/>
      <c r="E154" s="30"/>
      <c r="F154" s="30"/>
      <c r="G154" s="31"/>
      <c r="H154" s="31"/>
      <c r="I154" s="187"/>
      <c r="M154" s="187"/>
    </row>
    <row r="155" spans="1:37" s="28" customFormat="1" ht="12.75" customHeight="1" x14ac:dyDescent="0.2">
      <c r="A155" s="33">
        <v>14</v>
      </c>
      <c r="B155" s="264" t="s">
        <v>322</v>
      </c>
      <c r="C155" s="265"/>
      <c r="D155" s="265"/>
      <c r="E155" s="265"/>
      <c r="F155" s="265"/>
      <c r="G155" s="265"/>
      <c r="H155" s="266"/>
      <c r="I155" s="187"/>
      <c r="M155" s="187"/>
      <c r="AA155" s="3" t="s">
        <v>124</v>
      </c>
      <c r="AB155" s="3" t="s">
        <v>125</v>
      </c>
      <c r="AC155" s="17" t="s">
        <v>126</v>
      </c>
      <c r="AD155" s="20" t="s">
        <v>124</v>
      </c>
      <c r="AE155" s="3" t="s">
        <v>125</v>
      </c>
      <c r="AF155" s="3" t="s">
        <v>126</v>
      </c>
      <c r="AH155" s="3" t="s">
        <v>131</v>
      </c>
      <c r="AI155" s="17" t="s">
        <v>132</v>
      </c>
      <c r="AJ155" s="20" t="s">
        <v>131</v>
      </c>
      <c r="AK155" s="3" t="s">
        <v>132</v>
      </c>
    </row>
    <row r="156" spans="1:37" ht="11.25" customHeight="1" x14ac:dyDescent="0.2">
      <c r="A156" s="269" t="s">
        <v>301</v>
      </c>
      <c r="B156" s="270"/>
      <c r="C156" s="270"/>
      <c r="D156" s="270"/>
      <c r="E156" s="270"/>
      <c r="F156" s="270"/>
      <c r="G156" s="270"/>
      <c r="H156" s="270"/>
      <c r="I156" s="270"/>
      <c r="J156" s="270"/>
      <c r="K156" s="270"/>
      <c r="L156" s="270"/>
      <c r="M156" s="270"/>
      <c r="N156" s="270"/>
      <c r="O156" s="270"/>
      <c r="P156" s="271"/>
      <c r="Q156" s="61"/>
      <c r="R156" s="61"/>
      <c r="S156" s="61"/>
      <c r="T156" s="61"/>
      <c r="U156" s="61"/>
      <c r="V156" s="61"/>
      <c r="W156" s="61"/>
      <c r="X156" s="61"/>
      <c r="Y156" s="61"/>
      <c r="Z156" s="61"/>
      <c r="AA156" s="4"/>
      <c r="AB156" s="4"/>
      <c r="AC156" s="18"/>
      <c r="AD156" s="15"/>
      <c r="AE156" s="4"/>
      <c r="AF156" s="4"/>
      <c r="AH156" s="4"/>
      <c r="AI156" s="18"/>
      <c r="AJ156" s="21"/>
      <c r="AK156" s="4"/>
    </row>
    <row r="157" spans="1:37" ht="12.75" customHeight="1" x14ac:dyDescent="0.2">
      <c r="A157" s="47" t="s">
        <v>24</v>
      </c>
      <c r="B157" s="64" t="s">
        <v>174</v>
      </c>
      <c r="C157" s="37"/>
      <c r="D157" s="30"/>
      <c r="E157" s="37"/>
      <c r="F157" s="66"/>
      <c r="G157" s="39">
        <f t="shared" ref="G157:G171" si="142">E157+F157</f>
        <v>0</v>
      </c>
      <c r="H157" s="39">
        <f t="shared" ref="H157:H171" si="143">C157-G157</f>
        <v>0</v>
      </c>
      <c r="I157" s="187" t="str">
        <f t="shared" ref="I157:I171" si="144">IF(AND($C157="",$E157="",$F157=""),"",IF(AND(OR($C157&lt;&gt;"",$G157&lt;&gt;""),OR(J157="",K157="")),"Sélectionnez! -&gt;",""))</f>
        <v/>
      </c>
      <c r="J157" s="40"/>
      <c r="K157" s="40"/>
      <c r="L157" s="4" t="str">
        <f t="shared" ref="L157:L171" si="145">IF(J157=K157,"-", "Changement de répartition")</f>
        <v>-</v>
      </c>
      <c r="M157" s="187" t="str">
        <f t="shared" ref="M157:M171" si="146">IF(AND($C157="",$E157="",$F157=""),"",IF(AND(OR($C157&lt;&gt;"",$G157&lt;&gt;""),OR(N157="",O157="")),"Sélectionnez! -&gt;",""))</f>
        <v/>
      </c>
      <c r="N157" s="40" t="s">
        <v>131</v>
      </c>
      <c r="O157" s="40" t="s">
        <v>131</v>
      </c>
      <c r="P157" s="4" t="str">
        <f t="shared" ref="P157:P171" si="147">IF(N157=O157,"-","Changement d'origine")</f>
        <v>-</v>
      </c>
      <c r="Q157" s="61"/>
      <c r="R157" s="61"/>
      <c r="S157" s="61"/>
      <c r="T157" s="61"/>
      <c r="U157" s="61"/>
      <c r="V157" s="61"/>
      <c r="W157" s="61"/>
      <c r="X157" s="61"/>
      <c r="Y157" s="61"/>
      <c r="Z157" s="61"/>
      <c r="AA157" s="4" t="str">
        <f t="shared" ref="AA157:AA171" si="148">IF(J157="Interne",C157,"-")</f>
        <v>-</v>
      </c>
      <c r="AB157" s="4" t="str">
        <f t="shared" ref="AB157:AB171" si="149">IF(J157="Apparenté",C157,"-")</f>
        <v>-</v>
      </c>
      <c r="AC157" s="18" t="str">
        <f t="shared" ref="AC157:AC171" si="150">IF(J157="Externe",C157,"-")</f>
        <v>-</v>
      </c>
      <c r="AD157" s="21" t="str">
        <f t="shared" ref="AD157:AD171" si="151">IF(K157="Interne",G157,"-")</f>
        <v>-</v>
      </c>
      <c r="AE157" s="4" t="str">
        <f t="shared" ref="AE157:AE171" si="152">IF(K157="Apparenté",G157,"-")</f>
        <v>-</v>
      </c>
      <c r="AF157" s="4" t="str">
        <f t="shared" ref="AF157:AF171" si="153">IF(K157="Externe",G157,"-")</f>
        <v>-</v>
      </c>
      <c r="AH157" s="4" t="str">
        <f t="shared" ref="AH157:AH171" si="154">IF($N157="Canadien",IF($C157="","-",$C157),"-")</f>
        <v>-</v>
      </c>
      <c r="AI157" s="18" t="str">
        <f t="shared" ref="AI157:AI171" si="155">IF($N157="Non-Canadien",IF($C157="","-",$C157),"-")</f>
        <v>-</v>
      </c>
      <c r="AJ157" s="21" t="str">
        <f t="shared" ref="AJ157:AJ171" si="156">IF($O157="Canadien",IF($G157=0,"-",$G157),"-")</f>
        <v>-</v>
      </c>
      <c r="AK157" s="4" t="str">
        <f t="shared" ref="AK157:AK171" si="157">IF($O157="Non-Canadien",IF($G157=0,"-",$G157),"-")</f>
        <v>-</v>
      </c>
    </row>
    <row r="158" spans="1:37" ht="12.75" customHeight="1" x14ac:dyDescent="0.2">
      <c r="A158" s="47" t="s">
        <v>92</v>
      </c>
      <c r="B158" s="64" t="s">
        <v>175</v>
      </c>
      <c r="C158" s="37"/>
      <c r="D158" s="30"/>
      <c r="E158" s="37"/>
      <c r="F158" s="66"/>
      <c r="G158" s="39">
        <f t="shared" si="142"/>
        <v>0</v>
      </c>
      <c r="H158" s="39">
        <f t="shared" si="143"/>
        <v>0</v>
      </c>
      <c r="I158" s="187" t="str">
        <f t="shared" si="144"/>
        <v/>
      </c>
      <c r="J158" s="40"/>
      <c r="K158" s="40"/>
      <c r="L158" s="4" t="str">
        <f t="shared" si="145"/>
        <v>-</v>
      </c>
      <c r="M158" s="187" t="str">
        <f t="shared" si="146"/>
        <v/>
      </c>
      <c r="N158" s="40" t="s">
        <v>131</v>
      </c>
      <c r="O158" s="40" t="s">
        <v>131</v>
      </c>
      <c r="P158" s="4" t="str">
        <f t="shared" si="147"/>
        <v>-</v>
      </c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4" t="str">
        <f t="shared" si="148"/>
        <v>-</v>
      </c>
      <c r="AB158" s="4" t="str">
        <f t="shared" si="149"/>
        <v>-</v>
      </c>
      <c r="AC158" s="18" t="str">
        <f t="shared" si="150"/>
        <v>-</v>
      </c>
      <c r="AD158" s="21" t="str">
        <f t="shared" si="151"/>
        <v>-</v>
      </c>
      <c r="AE158" s="4" t="str">
        <f t="shared" si="152"/>
        <v>-</v>
      </c>
      <c r="AF158" s="4" t="str">
        <f t="shared" si="153"/>
        <v>-</v>
      </c>
      <c r="AH158" s="4" t="str">
        <f t="shared" si="154"/>
        <v>-</v>
      </c>
      <c r="AI158" s="18" t="str">
        <f t="shared" si="155"/>
        <v>-</v>
      </c>
      <c r="AJ158" s="21" t="str">
        <f t="shared" si="156"/>
        <v>-</v>
      </c>
      <c r="AK158" s="4" t="str">
        <f t="shared" si="157"/>
        <v>-</v>
      </c>
    </row>
    <row r="159" spans="1:37" ht="12.75" customHeight="1" x14ac:dyDescent="0.2">
      <c r="A159" s="47" t="s">
        <v>25</v>
      </c>
      <c r="B159" s="64" t="s">
        <v>176</v>
      </c>
      <c r="C159" s="37"/>
      <c r="D159" s="30"/>
      <c r="E159" s="37"/>
      <c r="F159" s="66"/>
      <c r="G159" s="39">
        <f t="shared" si="142"/>
        <v>0</v>
      </c>
      <c r="H159" s="39">
        <f t="shared" si="143"/>
        <v>0</v>
      </c>
      <c r="I159" s="187" t="str">
        <f t="shared" si="144"/>
        <v/>
      </c>
      <c r="J159" s="40"/>
      <c r="K159" s="40"/>
      <c r="L159" s="4" t="str">
        <f t="shared" si="145"/>
        <v>-</v>
      </c>
      <c r="M159" s="187" t="str">
        <f t="shared" si="146"/>
        <v/>
      </c>
      <c r="N159" s="40" t="s">
        <v>131</v>
      </c>
      <c r="O159" s="40" t="s">
        <v>131</v>
      </c>
      <c r="P159" s="4" t="str">
        <f t="shared" si="147"/>
        <v>-</v>
      </c>
      <c r="Q159" s="61"/>
      <c r="R159" s="61"/>
      <c r="S159" s="61"/>
      <c r="T159" s="61"/>
      <c r="U159" s="61"/>
      <c r="V159" s="61"/>
      <c r="W159" s="61"/>
      <c r="X159" s="61"/>
      <c r="Y159" s="61"/>
      <c r="Z159" s="61"/>
      <c r="AA159" s="4" t="str">
        <f t="shared" si="148"/>
        <v>-</v>
      </c>
      <c r="AB159" s="4" t="str">
        <f t="shared" si="149"/>
        <v>-</v>
      </c>
      <c r="AC159" s="18" t="str">
        <f t="shared" si="150"/>
        <v>-</v>
      </c>
      <c r="AD159" s="21" t="str">
        <f t="shared" si="151"/>
        <v>-</v>
      </c>
      <c r="AE159" s="4" t="str">
        <f t="shared" si="152"/>
        <v>-</v>
      </c>
      <c r="AF159" s="4" t="str">
        <f t="shared" si="153"/>
        <v>-</v>
      </c>
      <c r="AH159" s="4" t="str">
        <f t="shared" si="154"/>
        <v>-</v>
      </c>
      <c r="AI159" s="18" t="str">
        <f t="shared" si="155"/>
        <v>-</v>
      </c>
      <c r="AJ159" s="21" t="str">
        <f t="shared" si="156"/>
        <v>-</v>
      </c>
      <c r="AK159" s="4" t="str">
        <f t="shared" si="157"/>
        <v>-</v>
      </c>
    </row>
    <row r="160" spans="1:37" ht="12.75" customHeight="1" x14ac:dyDescent="0.2">
      <c r="A160" s="47" t="s">
        <v>93</v>
      </c>
      <c r="B160" s="64" t="s">
        <v>229</v>
      </c>
      <c r="C160" s="37"/>
      <c r="D160" s="30"/>
      <c r="E160" s="37"/>
      <c r="F160" s="66"/>
      <c r="G160" s="39">
        <f t="shared" si="142"/>
        <v>0</v>
      </c>
      <c r="H160" s="39">
        <f t="shared" si="143"/>
        <v>0</v>
      </c>
      <c r="I160" s="187" t="str">
        <f t="shared" si="144"/>
        <v/>
      </c>
      <c r="J160" s="40"/>
      <c r="K160" s="40"/>
      <c r="L160" s="4" t="str">
        <f t="shared" si="145"/>
        <v>-</v>
      </c>
      <c r="M160" s="187" t="str">
        <f t="shared" si="146"/>
        <v/>
      </c>
      <c r="N160" s="40" t="s">
        <v>131</v>
      </c>
      <c r="O160" s="40" t="s">
        <v>131</v>
      </c>
      <c r="P160" s="4" t="str">
        <f t="shared" si="147"/>
        <v>-</v>
      </c>
      <c r="Q160" s="61"/>
      <c r="R160" s="61"/>
      <c r="S160" s="61"/>
      <c r="T160" s="61"/>
      <c r="U160" s="61"/>
      <c r="V160" s="61"/>
      <c r="W160" s="61"/>
      <c r="X160" s="61"/>
      <c r="Y160" s="61"/>
      <c r="Z160" s="61"/>
      <c r="AA160" s="4" t="str">
        <f t="shared" si="148"/>
        <v>-</v>
      </c>
      <c r="AB160" s="4" t="str">
        <f t="shared" si="149"/>
        <v>-</v>
      </c>
      <c r="AC160" s="18" t="str">
        <f t="shared" si="150"/>
        <v>-</v>
      </c>
      <c r="AD160" s="21" t="str">
        <f t="shared" si="151"/>
        <v>-</v>
      </c>
      <c r="AE160" s="4" t="str">
        <f t="shared" si="152"/>
        <v>-</v>
      </c>
      <c r="AF160" s="4" t="str">
        <f t="shared" si="153"/>
        <v>-</v>
      </c>
      <c r="AH160" s="4" t="str">
        <f t="shared" si="154"/>
        <v>-</v>
      </c>
      <c r="AI160" s="18" t="str">
        <f t="shared" si="155"/>
        <v>-</v>
      </c>
      <c r="AJ160" s="21" t="str">
        <f t="shared" si="156"/>
        <v>-</v>
      </c>
      <c r="AK160" s="4" t="str">
        <f t="shared" si="157"/>
        <v>-</v>
      </c>
    </row>
    <row r="161" spans="1:37" ht="12.75" customHeight="1" x14ac:dyDescent="0.2">
      <c r="A161" s="47" t="s">
        <v>230</v>
      </c>
      <c r="B161" s="64" t="s">
        <v>233</v>
      </c>
      <c r="C161" s="37"/>
      <c r="D161" s="30"/>
      <c r="E161" s="37"/>
      <c r="F161" s="66"/>
      <c r="G161" s="39">
        <f t="shared" si="142"/>
        <v>0</v>
      </c>
      <c r="H161" s="39">
        <f t="shared" si="143"/>
        <v>0</v>
      </c>
      <c r="I161" s="187" t="str">
        <f t="shared" si="144"/>
        <v/>
      </c>
      <c r="J161" s="40"/>
      <c r="K161" s="40"/>
      <c r="L161" s="4" t="str">
        <f t="shared" si="145"/>
        <v>-</v>
      </c>
      <c r="M161" s="187" t="str">
        <f t="shared" si="146"/>
        <v/>
      </c>
      <c r="N161" s="40" t="s">
        <v>131</v>
      </c>
      <c r="O161" s="40" t="s">
        <v>131</v>
      </c>
      <c r="P161" s="4" t="str">
        <f t="shared" si="147"/>
        <v>-</v>
      </c>
      <c r="Q161" s="61"/>
      <c r="R161" s="61"/>
      <c r="S161" s="61"/>
      <c r="T161" s="61"/>
      <c r="U161" s="61"/>
      <c r="V161" s="61"/>
      <c r="W161" s="61"/>
      <c r="X161" s="61"/>
      <c r="Y161" s="61"/>
      <c r="Z161" s="61"/>
      <c r="AA161" s="4"/>
      <c r="AB161" s="4"/>
      <c r="AC161" s="18"/>
      <c r="AD161" s="21"/>
      <c r="AE161" s="4"/>
      <c r="AF161" s="4"/>
      <c r="AH161" s="4"/>
      <c r="AI161" s="18"/>
      <c r="AJ161" s="21"/>
      <c r="AK161" s="4"/>
    </row>
    <row r="162" spans="1:37" ht="12.75" customHeight="1" x14ac:dyDescent="0.2">
      <c r="A162" s="47" t="s">
        <v>231</v>
      </c>
      <c r="B162" s="64" t="s">
        <v>234</v>
      </c>
      <c r="C162" s="37"/>
      <c r="D162" s="30"/>
      <c r="E162" s="37"/>
      <c r="F162" s="66"/>
      <c r="G162" s="39">
        <f t="shared" si="142"/>
        <v>0</v>
      </c>
      <c r="H162" s="39">
        <f t="shared" si="143"/>
        <v>0</v>
      </c>
      <c r="I162" s="187" t="str">
        <f t="shared" si="144"/>
        <v/>
      </c>
      <c r="J162" s="40"/>
      <c r="K162" s="40"/>
      <c r="L162" s="4" t="str">
        <f t="shared" si="145"/>
        <v>-</v>
      </c>
      <c r="M162" s="187" t="str">
        <f t="shared" si="146"/>
        <v/>
      </c>
      <c r="N162" s="40" t="s">
        <v>131</v>
      </c>
      <c r="O162" s="40" t="s">
        <v>131</v>
      </c>
      <c r="P162" s="4" t="str">
        <f t="shared" si="147"/>
        <v>-</v>
      </c>
      <c r="Q162" s="61"/>
      <c r="R162" s="61"/>
      <c r="S162" s="61"/>
      <c r="T162" s="61"/>
      <c r="U162" s="61"/>
      <c r="V162" s="61"/>
      <c r="W162" s="61"/>
      <c r="X162" s="61"/>
      <c r="Y162" s="61"/>
      <c r="Z162" s="61"/>
      <c r="AA162" s="4"/>
      <c r="AB162" s="4"/>
      <c r="AC162" s="18"/>
      <c r="AD162" s="21"/>
      <c r="AE162" s="4"/>
      <c r="AF162" s="4"/>
      <c r="AH162" s="4"/>
      <c r="AI162" s="18"/>
      <c r="AJ162" s="21"/>
      <c r="AK162" s="4"/>
    </row>
    <row r="163" spans="1:37" ht="12.75" customHeight="1" x14ac:dyDescent="0.2">
      <c r="A163" s="47" t="s">
        <v>232</v>
      </c>
      <c r="B163" s="64" t="s">
        <v>235</v>
      </c>
      <c r="C163" s="37"/>
      <c r="D163" s="30"/>
      <c r="E163" s="37"/>
      <c r="F163" s="66"/>
      <c r="G163" s="39">
        <f t="shared" si="142"/>
        <v>0</v>
      </c>
      <c r="H163" s="39">
        <f t="shared" si="143"/>
        <v>0</v>
      </c>
      <c r="I163" s="187" t="str">
        <f t="shared" si="144"/>
        <v/>
      </c>
      <c r="J163" s="40"/>
      <c r="K163" s="40"/>
      <c r="L163" s="4" t="str">
        <f t="shared" si="145"/>
        <v>-</v>
      </c>
      <c r="M163" s="187" t="str">
        <f t="shared" si="146"/>
        <v/>
      </c>
      <c r="N163" s="40" t="s">
        <v>131</v>
      </c>
      <c r="O163" s="40" t="s">
        <v>131</v>
      </c>
      <c r="P163" s="4" t="str">
        <f t="shared" si="147"/>
        <v>-</v>
      </c>
      <c r="Q163" s="61"/>
      <c r="R163" s="61"/>
      <c r="S163" s="61"/>
      <c r="T163" s="61"/>
      <c r="U163" s="61"/>
      <c r="V163" s="61"/>
      <c r="W163" s="61"/>
      <c r="X163" s="61"/>
      <c r="Y163" s="61"/>
      <c r="Z163" s="61"/>
      <c r="AA163" s="4" t="str">
        <f t="shared" si="148"/>
        <v>-</v>
      </c>
      <c r="AB163" s="4" t="str">
        <f t="shared" si="149"/>
        <v>-</v>
      </c>
      <c r="AC163" s="18" t="str">
        <f t="shared" si="150"/>
        <v>-</v>
      </c>
      <c r="AD163" s="21" t="str">
        <f t="shared" si="151"/>
        <v>-</v>
      </c>
      <c r="AE163" s="4" t="str">
        <f t="shared" si="152"/>
        <v>-</v>
      </c>
      <c r="AF163" s="4" t="str">
        <f t="shared" si="153"/>
        <v>-</v>
      </c>
      <c r="AH163" s="4" t="str">
        <f t="shared" si="154"/>
        <v>-</v>
      </c>
      <c r="AI163" s="18" t="str">
        <f t="shared" si="155"/>
        <v>-</v>
      </c>
      <c r="AJ163" s="21" t="str">
        <f t="shared" si="156"/>
        <v>-</v>
      </c>
      <c r="AK163" s="4" t="str">
        <f t="shared" si="157"/>
        <v>-</v>
      </c>
    </row>
    <row r="164" spans="1:37" ht="12.75" customHeight="1" x14ac:dyDescent="0.2">
      <c r="A164" s="47" t="s">
        <v>243</v>
      </c>
      <c r="B164" s="64" t="s">
        <v>244</v>
      </c>
      <c r="C164" s="37"/>
      <c r="D164" s="30"/>
      <c r="E164" s="37"/>
      <c r="F164" s="66"/>
      <c r="G164" s="39">
        <f t="shared" si="142"/>
        <v>0</v>
      </c>
      <c r="H164" s="39">
        <f t="shared" si="143"/>
        <v>0</v>
      </c>
      <c r="I164" s="187" t="str">
        <f t="shared" si="144"/>
        <v/>
      </c>
      <c r="J164" s="40"/>
      <c r="K164" s="40"/>
      <c r="L164" s="4" t="str">
        <f t="shared" si="145"/>
        <v>-</v>
      </c>
      <c r="M164" s="187" t="str">
        <f t="shared" si="146"/>
        <v/>
      </c>
      <c r="N164" s="40" t="s">
        <v>131</v>
      </c>
      <c r="O164" s="40" t="s">
        <v>131</v>
      </c>
      <c r="P164" s="4" t="str">
        <f t="shared" si="147"/>
        <v>-</v>
      </c>
      <c r="Q164" s="61"/>
      <c r="R164" s="61"/>
      <c r="S164" s="61"/>
      <c r="T164" s="61"/>
      <c r="U164" s="61"/>
      <c r="V164" s="61"/>
      <c r="W164" s="61"/>
      <c r="X164" s="61"/>
      <c r="Y164" s="61"/>
      <c r="Z164" s="61"/>
      <c r="AA164" s="4"/>
      <c r="AB164" s="4"/>
      <c r="AC164" s="18"/>
      <c r="AD164" s="21"/>
      <c r="AE164" s="4"/>
      <c r="AF164" s="4"/>
      <c r="AH164" s="4"/>
      <c r="AI164" s="18"/>
      <c r="AJ164" s="21"/>
      <c r="AK164" s="4"/>
    </row>
    <row r="165" spans="1:37" ht="12.75" customHeight="1" x14ac:dyDescent="0.2">
      <c r="A165" s="47" t="s">
        <v>94</v>
      </c>
      <c r="B165" s="64" t="s">
        <v>236</v>
      </c>
      <c r="C165" s="37"/>
      <c r="D165" s="30"/>
      <c r="E165" s="37"/>
      <c r="F165" s="66"/>
      <c r="G165" s="39">
        <f t="shared" si="142"/>
        <v>0</v>
      </c>
      <c r="H165" s="39">
        <f t="shared" si="143"/>
        <v>0</v>
      </c>
      <c r="I165" s="187" t="str">
        <f t="shared" si="144"/>
        <v/>
      </c>
      <c r="J165" s="40"/>
      <c r="K165" s="40"/>
      <c r="L165" s="4" t="str">
        <f t="shared" si="145"/>
        <v>-</v>
      </c>
      <c r="M165" s="187" t="str">
        <f t="shared" si="146"/>
        <v/>
      </c>
      <c r="N165" s="40" t="s">
        <v>131</v>
      </c>
      <c r="O165" s="40" t="s">
        <v>131</v>
      </c>
      <c r="P165" s="4" t="str">
        <f t="shared" si="147"/>
        <v>-</v>
      </c>
      <c r="Q165" s="61"/>
      <c r="R165" s="61"/>
      <c r="S165" s="61"/>
      <c r="T165" s="61"/>
      <c r="U165" s="61"/>
      <c r="V165" s="61"/>
      <c r="W165" s="61"/>
      <c r="X165" s="61"/>
      <c r="Y165" s="61"/>
      <c r="Z165" s="61"/>
      <c r="AA165" s="4" t="str">
        <f t="shared" si="148"/>
        <v>-</v>
      </c>
      <c r="AB165" s="4" t="str">
        <f t="shared" si="149"/>
        <v>-</v>
      </c>
      <c r="AC165" s="18" t="str">
        <f t="shared" si="150"/>
        <v>-</v>
      </c>
      <c r="AD165" s="21" t="str">
        <f t="shared" si="151"/>
        <v>-</v>
      </c>
      <c r="AE165" s="4" t="str">
        <f t="shared" si="152"/>
        <v>-</v>
      </c>
      <c r="AF165" s="4" t="str">
        <f t="shared" si="153"/>
        <v>-</v>
      </c>
      <c r="AH165" s="4" t="str">
        <f t="shared" si="154"/>
        <v>-</v>
      </c>
      <c r="AI165" s="18" t="str">
        <f t="shared" si="155"/>
        <v>-</v>
      </c>
      <c r="AJ165" s="21" t="str">
        <f t="shared" si="156"/>
        <v>-</v>
      </c>
      <c r="AK165" s="4" t="str">
        <f t="shared" si="157"/>
        <v>-</v>
      </c>
    </row>
    <row r="166" spans="1:37" ht="12.75" customHeight="1" x14ac:dyDescent="0.2">
      <c r="A166" s="47" t="s">
        <v>26</v>
      </c>
      <c r="B166" s="64" t="s">
        <v>237</v>
      </c>
      <c r="C166" s="37"/>
      <c r="D166" s="30"/>
      <c r="E166" s="37"/>
      <c r="F166" s="66"/>
      <c r="G166" s="39">
        <f t="shared" si="142"/>
        <v>0</v>
      </c>
      <c r="H166" s="39">
        <f t="shared" si="143"/>
        <v>0</v>
      </c>
      <c r="I166" s="187" t="str">
        <f t="shared" si="144"/>
        <v/>
      </c>
      <c r="J166" s="40"/>
      <c r="K166" s="40"/>
      <c r="L166" s="4" t="str">
        <f t="shared" si="145"/>
        <v>-</v>
      </c>
      <c r="M166" s="187" t="str">
        <f t="shared" si="146"/>
        <v/>
      </c>
      <c r="N166" s="40" t="s">
        <v>131</v>
      </c>
      <c r="O166" s="40" t="s">
        <v>131</v>
      </c>
      <c r="P166" s="4" t="str">
        <f t="shared" si="147"/>
        <v>-</v>
      </c>
      <c r="Q166" s="61"/>
      <c r="R166" s="61"/>
      <c r="S166" s="61"/>
      <c r="T166" s="61"/>
      <c r="U166" s="61"/>
      <c r="V166" s="61"/>
      <c r="W166" s="61"/>
      <c r="X166" s="61"/>
      <c r="Y166" s="61"/>
      <c r="Z166" s="61"/>
      <c r="AA166" s="4" t="str">
        <f t="shared" si="148"/>
        <v>-</v>
      </c>
      <c r="AB166" s="4" t="str">
        <f t="shared" si="149"/>
        <v>-</v>
      </c>
      <c r="AC166" s="18" t="str">
        <f t="shared" si="150"/>
        <v>-</v>
      </c>
      <c r="AD166" s="21" t="str">
        <f t="shared" si="151"/>
        <v>-</v>
      </c>
      <c r="AE166" s="4" t="str">
        <f t="shared" si="152"/>
        <v>-</v>
      </c>
      <c r="AF166" s="4" t="str">
        <f t="shared" si="153"/>
        <v>-</v>
      </c>
      <c r="AH166" s="4" t="str">
        <f t="shared" si="154"/>
        <v>-</v>
      </c>
      <c r="AI166" s="18" t="str">
        <f t="shared" si="155"/>
        <v>-</v>
      </c>
      <c r="AJ166" s="21" t="str">
        <f t="shared" si="156"/>
        <v>-</v>
      </c>
      <c r="AK166" s="4" t="str">
        <f t="shared" si="157"/>
        <v>-</v>
      </c>
    </row>
    <row r="167" spans="1:37" ht="12.75" customHeight="1" x14ac:dyDescent="0.2">
      <c r="A167" s="47" t="s">
        <v>95</v>
      </c>
      <c r="B167" s="64" t="s">
        <v>238</v>
      </c>
      <c r="C167" s="37"/>
      <c r="D167" s="30"/>
      <c r="E167" s="37"/>
      <c r="F167" s="66"/>
      <c r="G167" s="39">
        <f t="shared" si="142"/>
        <v>0</v>
      </c>
      <c r="H167" s="39">
        <f t="shared" si="143"/>
        <v>0</v>
      </c>
      <c r="I167" s="187" t="str">
        <f t="shared" si="144"/>
        <v/>
      </c>
      <c r="J167" s="40"/>
      <c r="K167" s="40"/>
      <c r="L167" s="4" t="str">
        <f t="shared" si="145"/>
        <v>-</v>
      </c>
      <c r="M167" s="187" t="str">
        <f t="shared" si="146"/>
        <v/>
      </c>
      <c r="N167" s="40" t="s">
        <v>131</v>
      </c>
      <c r="O167" s="40" t="s">
        <v>131</v>
      </c>
      <c r="P167" s="4" t="str">
        <f t="shared" si="147"/>
        <v>-</v>
      </c>
      <c r="Q167" s="61"/>
      <c r="R167" s="61"/>
      <c r="S167" s="61"/>
      <c r="T167" s="61"/>
      <c r="U167" s="61"/>
      <c r="V167" s="61"/>
      <c r="W167" s="61"/>
      <c r="X167" s="61"/>
      <c r="Y167" s="61"/>
      <c r="Z167" s="61"/>
      <c r="AA167" s="4" t="str">
        <f t="shared" si="148"/>
        <v>-</v>
      </c>
      <c r="AB167" s="4" t="str">
        <f t="shared" si="149"/>
        <v>-</v>
      </c>
      <c r="AC167" s="18" t="str">
        <f t="shared" si="150"/>
        <v>-</v>
      </c>
      <c r="AD167" s="21" t="str">
        <f t="shared" si="151"/>
        <v>-</v>
      </c>
      <c r="AE167" s="4" t="str">
        <f t="shared" si="152"/>
        <v>-</v>
      </c>
      <c r="AF167" s="4" t="str">
        <f t="shared" si="153"/>
        <v>-</v>
      </c>
      <c r="AH167" s="4" t="str">
        <f t="shared" si="154"/>
        <v>-</v>
      </c>
      <c r="AI167" s="18" t="str">
        <f t="shared" si="155"/>
        <v>-</v>
      </c>
      <c r="AJ167" s="21" t="str">
        <f t="shared" si="156"/>
        <v>-</v>
      </c>
      <c r="AK167" s="4" t="str">
        <f t="shared" si="157"/>
        <v>-</v>
      </c>
    </row>
    <row r="168" spans="1:37" ht="12.75" customHeight="1" x14ac:dyDescent="0.2">
      <c r="A168" s="47" t="s">
        <v>239</v>
      </c>
      <c r="B168" s="64" t="s">
        <v>241</v>
      </c>
      <c r="C168" s="37"/>
      <c r="D168" s="30"/>
      <c r="E168" s="37"/>
      <c r="F168" s="66"/>
      <c r="G168" s="39">
        <f t="shared" si="142"/>
        <v>0</v>
      </c>
      <c r="H168" s="39">
        <f t="shared" si="143"/>
        <v>0</v>
      </c>
      <c r="I168" s="187" t="str">
        <f t="shared" si="144"/>
        <v/>
      </c>
      <c r="J168" s="40"/>
      <c r="K168" s="40"/>
      <c r="L168" s="4" t="str">
        <f t="shared" si="145"/>
        <v>-</v>
      </c>
      <c r="M168" s="187" t="str">
        <f t="shared" si="146"/>
        <v/>
      </c>
      <c r="N168" s="40" t="s">
        <v>131</v>
      </c>
      <c r="O168" s="40" t="s">
        <v>131</v>
      </c>
      <c r="P168" s="4" t="str">
        <f t="shared" si="147"/>
        <v>-</v>
      </c>
      <c r="Q168" s="61"/>
      <c r="R168" s="61"/>
      <c r="S168" s="61"/>
      <c r="T168" s="61"/>
      <c r="U168" s="61"/>
      <c r="V168" s="61"/>
      <c r="W168" s="61"/>
      <c r="X168" s="61"/>
      <c r="Y168" s="61"/>
      <c r="Z168" s="61"/>
      <c r="AA168" s="4"/>
      <c r="AB168" s="4"/>
      <c r="AC168" s="18"/>
      <c r="AD168" s="21"/>
      <c r="AE168" s="4"/>
      <c r="AF168" s="4"/>
      <c r="AH168" s="4"/>
      <c r="AI168" s="18"/>
      <c r="AJ168" s="21"/>
      <c r="AK168" s="4"/>
    </row>
    <row r="169" spans="1:37" ht="12.75" customHeight="1" x14ac:dyDescent="0.2">
      <c r="A169" s="47" t="s">
        <v>240</v>
      </c>
      <c r="B169" s="64" t="s">
        <v>242</v>
      </c>
      <c r="C169" s="37"/>
      <c r="D169" s="30"/>
      <c r="E169" s="37"/>
      <c r="F169" s="66"/>
      <c r="G169" s="39">
        <f t="shared" si="142"/>
        <v>0</v>
      </c>
      <c r="H169" s="39">
        <f t="shared" si="143"/>
        <v>0</v>
      </c>
      <c r="I169" s="187" t="str">
        <f t="shared" si="144"/>
        <v/>
      </c>
      <c r="J169" s="40"/>
      <c r="K169" s="40"/>
      <c r="L169" s="4" t="str">
        <f t="shared" si="145"/>
        <v>-</v>
      </c>
      <c r="M169" s="187" t="str">
        <f t="shared" si="146"/>
        <v/>
      </c>
      <c r="N169" s="40" t="s">
        <v>131</v>
      </c>
      <c r="O169" s="40" t="s">
        <v>131</v>
      </c>
      <c r="P169" s="4" t="str">
        <f t="shared" si="147"/>
        <v>-</v>
      </c>
      <c r="Q169" s="61"/>
      <c r="R169" s="61"/>
      <c r="S169" s="61"/>
      <c r="T169" s="61"/>
      <c r="U169" s="61"/>
      <c r="V169" s="61"/>
      <c r="W169" s="61"/>
      <c r="X169" s="61"/>
      <c r="Y169" s="61"/>
      <c r="Z169" s="61"/>
      <c r="AA169" s="4"/>
      <c r="AB169" s="4"/>
      <c r="AC169" s="18"/>
      <c r="AD169" s="21"/>
      <c r="AE169" s="4"/>
      <c r="AF169" s="4"/>
      <c r="AH169" s="4"/>
      <c r="AI169" s="18"/>
      <c r="AJ169" s="21"/>
      <c r="AK169" s="4"/>
    </row>
    <row r="170" spans="1:37" ht="12.75" customHeight="1" x14ac:dyDescent="0.2">
      <c r="A170" s="47" t="s">
        <v>27</v>
      </c>
      <c r="B170" s="64" t="s">
        <v>290</v>
      </c>
      <c r="C170" s="37"/>
      <c r="D170" s="30"/>
      <c r="E170" s="37"/>
      <c r="F170" s="66"/>
      <c r="G170" s="39">
        <f t="shared" si="142"/>
        <v>0</v>
      </c>
      <c r="H170" s="39">
        <f t="shared" si="143"/>
        <v>0</v>
      </c>
      <c r="I170" s="187" t="str">
        <f t="shared" si="144"/>
        <v/>
      </c>
      <c r="J170" s="40"/>
      <c r="K170" s="40"/>
      <c r="L170" s="4" t="str">
        <f t="shared" si="145"/>
        <v>-</v>
      </c>
      <c r="M170" s="187" t="str">
        <f t="shared" si="146"/>
        <v/>
      </c>
      <c r="N170" s="40" t="s">
        <v>131</v>
      </c>
      <c r="O170" s="40" t="s">
        <v>131</v>
      </c>
      <c r="P170" s="4" t="str">
        <f t="shared" si="147"/>
        <v>-</v>
      </c>
      <c r="Q170" s="61"/>
      <c r="R170" s="61"/>
      <c r="S170" s="61"/>
      <c r="T170" s="61"/>
      <c r="U170" s="61"/>
      <c r="V170" s="61"/>
      <c r="W170" s="61"/>
      <c r="X170" s="61"/>
      <c r="Y170" s="61"/>
      <c r="Z170" s="61"/>
      <c r="AA170" s="4" t="str">
        <f t="shared" si="148"/>
        <v>-</v>
      </c>
      <c r="AB170" s="4" t="str">
        <f t="shared" si="149"/>
        <v>-</v>
      </c>
      <c r="AC170" s="18" t="str">
        <f t="shared" si="150"/>
        <v>-</v>
      </c>
      <c r="AD170" s="21" t="str">
        <f t="shared" si="151"/>
        <v>-</v>
      </c>
      <c r="AE170" s="4" t="str">
        <f t="shared" si="152"/>
        <v>-</v>
      </c>
      <c r="AF170" s="4" t="str">
        <f t="shared" si="153"/>
        <v>-</v>
      </c>
      <c r="AH170" s="4" t="str">
        <f t="shared" si="154"/>
        <v>-</v>
      </c>
      <c r="AI170" s="18" t="str">
        <f t="shared" si="155"/>
        <v>-</v>
      </c>
      <c r="AJ170" s="21" t="str">
        <f t="shared" si="156"/>
        <v>-</v>
      </c>
      <c r="AK170" s="4" t="str">
        <f t="shared" si="157"/>
        <v>-</v>
      </c>
    </row>
    <row r="171" spans="1:37" ht="12.75" customHeight="1" x14ac:dyDescent="0.2">
      <c r="A171" s="47"/>
      <c r="B171" s="64"/>
      <c r="C171" s="37"/>
      <c r="D171" s="30"/>
      <c r="E171" s="37"/>
      <c r="F171" s="66"/>
      <c r="G171" s="39">
        <f t="shared" si="142"/>
        <v>0</v>
      </c>
      <c r="H171" s="39">
        <f t="shared" si="143"/>
        <v>0</v>
      </c>
      <c r="I171" s="187" t="str">
        <f t="shared" si="144"/>
        <v/>
      </c>
      <c r="J171" s="40"/>
      <c r="K171" s="40"/>
      <c r="L171" s="4" t="str">
        <f t="shared" si="145"/>
        <v>-</v>
      </c>
      <c r="M171" s="187" t="str">
        <f t="shared" si="146"/>
        <v/>
      </c>
      <c r="N171" s="40" t="s">
        <v>131</v>
      </c>
      <c r="O171" s="40" t="s">
        <v>131</v>
      </c>
      <c r="P171" s="4" t="str">
        <f t="shared" si="147"/>
        <v>-</v>
      </c>
      <c r="Q171" s="61"/>
      <c r="R171" s="61"/>
      <c r="S171" s="61"/>
      <c r="T171" s="61"/>
      <c r="U171" s="61"/>
      <c r="V171" s="61"/>
      <c r="W171" s="61"/>
      <c r="X171" s="61"/>
      <c r="Y171" s="61"/>
      <c r="Z171" s="61"/>
      <c r="AA171" s="4" t="str">
        <f t="shared" si="148"/>
        <v>-</v>
      </c>
      <c r="AB171" s="4" t="str">
        <f t="shared" si="149"/>
        <v>-</v>
      </c>
      <c r="AC171" s="18" t="str">
        <f t="shared" si="150"/>
        <v>-</v>
      </c>
      <c r="AD171" s="21" t="str">
        <f t="shared" si="151"/>
        <v>-</v>
      </c>
      <c r="AE171" s="4" t="str">
        <f t="shared" si="152"/>
        <v>-</v>
      </c>
      <c r="AF171" s="4" t="str">
        <f t="shared" si="153"/>
        <v>-</v>
      </c>
      <c r="AH171" s="4" t="str">
        <f t="shared" si="154"/>
        <v>-</v>
      </c>
      <c r="AI171" s="18" t="str">
        <f t="shared" si="155"/>
        <v>-</v>
      </c>
      <c r="AJ171" s="21" t="str">
        <f t="shared" si="156"/>
        <v>-</v>
      </c>
      <c r="AK171" s="4" t="str">
        <f t="shared" si="157"/>
        <v>-</v>
      </c>
    </row>
    <row r="172" spans="1:37" s="28" customFormat="1" ht="12.75" customHeight="1" x14ac:dyDescent="0.2">
      <c r="A172" s="33">
        <v>14</v>
      </c>
      <c r="B172" s="65" t="s">
        <v>322</v>
      </c>
      <c r="C172" s="42">
        <f>ROUND(SUM(C157:C171),0)</f>
        <v>0</v>
      </c>
      <c r="D172" s="63"/>
      <c r="E172" s="42">
        <f>ROUND(SUM(E157:E171),0)</f>
        <v>0</v>
      </c>
      <c r="F172" s="67">
        <f>ROUND(SUM(F157:F171),0)</f>
        <v>0</v>
      </c>
      <c r="G172" s="42">
        <f>ROUND(SUM(G157:G171),0)</f>
        <v>0</v>
      </c>
      <c r="H172" s="42">
        <f>SUM(H157:H171)</f>
        <v>0</v>
      </c>
      <c r="I172" s="187"/>
      <c r="M172" s="187"/>
      <c r="AA172" s="5">
        <f t="shared" ref="AA172:AF172" si="158">ROUND(SUM(AA157:AA171),0)</f>
        <v>0</v>
      </c>
      <c r="AB172" s="5">
        <f t="shared" si="158"/>
        <v>0</v>
      </c>
      <c r="AC172" s="19">
        <f t="shared" si="158"/>
        <v>0</v>
      </c>
      <c r="AD172" s="22">
        <f t="shared" si="158"/>
        <v>0</v>
      </c>
      <c r="AE172" s="5">
        <f t="shared" si="158"/>
        <v>0</v>
      </c>
      <c r="AF172" s="5">
        <f t="shared" si="158"/>
        <v>0</v>
      </c>
      <c r="AH172" s="5">
        <f>ROUND(SUM(AH157:AH171),0)</f>
        <v>0</v>
      </c>
      <c r="AI172" s="19">
        <f>ROUND(SUM(AI157:AI171),0)</f>
        <v>0</v>
      </c>
      <c r="AJ172" s="22">
        <f>ROUND(SUM(AJ157:AJ171),0)</f>
        <v>0</v>
      </c>
      <c r="AK172" s="5">
        <f>ROUND(SUM(AK157:AK171),0)</f>
        <v>0</v>
      </c>
    </row>
    <row r="173" spans="1:37" ht="12.75" customHeight="1" x14ac:dyDescent="0.2">
      <c r="B173" s="29"/>
      <c r="C173" s="30"/>
      <c r="D173" s="30"/>
      <c r="E173" s="30"/>
      <c r="F173" s="43"/>
      <c r="G173" s="31"/>
      <c r="H173" s="31"/>
      <c r="I173" s="187"/>
      <c r="M173" s="187"/>
    </row>
    <row r="174" spans="1:37" ht="12.75" customHeight="1" thickBot="1" x14ac:dyDescent="0.25">
      <c r="B174" s="29"/>
      <c r="C174" s="30"/>
      <c r="D174" s="30"/>
      <c r="E174" s="30"/>
      <c r="F174" s="43"/>
      <c r="G174" s="31"/>
      <c r="H174" s="31"/>
      <c r="I174" s="187"/>
      <c r="M174" s="187"/>
    </row>
    <row r="175" spans="1:37" ht="14.25" customHeight="1" thickBot="1" x14ac:dyDescent="0.25">
      <c r="A175" s="261" t="s">
        <v>177</v>
      </c>
      <c r="B175" s="262"/>
      <c r="C175" s="262"/>
      <c r="D175" s="262"/>
      <c r="E175" s="262"/>
      <c r="F175" s="262"/>
      <c r="G175" s="262"/>
      <c r="H175" s="263"/>
      <c r="I175" s="187"/>
      <c r="M175" s="187"/>
    </row>
    <row r="176" spans="1:37" ht="12.75" customHeight="1" x14ac:dyDescent="0.2">
      <c r="B176" s="29"/>
      <c r="C176" s="30"/>
      <c r="D176" s="30"/>
      <c r="E176" s="30"/>
      <c r="F176" s="43"/>
      <c r="G176" s="31"/>
      <c r="H176" s="31"/>
      <c r="I176" s="187"/>
      <c r="M176" s="187"/>
    </row>
    <row r="177" spans="1:37" s="28" customFormat="1" ht="12.75" customHeight="1" x14ac:dyDescent="0.2">
      <c r="A177" s="33">
        <v>15</v>
      </c>
      <c r="B177" s="264" t="s">
        <v>255</v>
      </c>
      <c r="C177" s="265"/>
      <c r="D177" s="265"/>
      <c r="E177" s="265"/>
      <c r="F177" s="265"/>
      <c r="G177" s="265"/>
      <c r="H177" s="266"/>
      <c r="I177" s="187"/>
      <c r="M177" s="187"/>
      <c r="AA177" s="3" t="s">
        <v>124</v>
      </c>
      <c r="AB177" s="3" t="s">
        <v>125</v>
      </c>
      <c r="AC177" s="17" t="s">
        <v>126</v>
      </c>
      <c r="AD177" s="20" t="s">
        <v>124</v>
      </c>
      <c r="AE177" s="3" t="s">
        <v>125</v>
      </c>
      <c r="AF177" s="3" t="s">
        <v>126</v>
      </c>
      <c r="AH177" s="3" t="s">
        <v>131</v>
      </c>
      <c r="AI177" s="17" t="s">
        <v>132</v>
      </c>
      <c r="AJ177" s="20" t="s">
        <v>131</v>
      </c>
      <c r="AK177" s="3" t="s">
        <v>132</v>
      </c>
    </row>
    <row r="178" spans="1:37" ht="11.25" customHeight="1" x14ac:dyDescent="0.2">
      <c r="A178" s="269" t="s">
        <v>302</v>
      </c>
      <c r="B178" s="270"/>
      <c r="C178" s="270"/>
      <c r="D178" s="270"/>
      <c r="E178" s="270"/>
      <c r="F178" s="270"/>
      <c r="G178" s="270"/>
      <c r="H178" s="270"/>
      <c r="I178" s="270"/>
      <c r="J178" s="270"/>
      <c r="K178" s="270"/>
      <c r="L178" s="270"/>
      <c r="M178" s="270"/>
      <c r="N178" s="270"/>
      <c r="O178" s="270"/>
      <c r="P178" s="271"/>
      <c r="Q178" s="61"/>
      <c r="R178" s="61"/>
      <c r="S178" s="61"/>
      <c r="T178" s="61"/>
      <c r="U178" s="61"/>
      <c r="V178" s="61"/>
      <c r="W178" s="61"/>
      <c r="X178" s="61"/>
      <c r="Y178" s="61"/>
      <c r="Z178" s="61"/>
      <c r="AA178" s="4"/>
      <c r="AB178" s="4"/>
      <c r="AC178" s="18"/>
      <c r="AD178" s="15"/>
      <c r="AE178" s="4"/>
      <c r="AF178" s="4"/>
      <c r="AH178" s="4"/>
      <c r="AI178" s="18"/>
      <c r="AJ178" s="21"/>
      <c r="AK178" s="4"/>
    </row>
    <row r="179" spans="1:37" ht="12.75" customHeight="1" x14ac:dyDescent="0.2">
      <c r="A179" s="47" t="s">
        <v>32</v>
      </c>
      <c r="B179" s="64" t="s">
        <v>303</v>
      </c>
      <c r="C179" s="37"/>
      <c r="D179" s="30"/>
      <c r="E179" s="37"/>
      <c r="F179" s="66"/>
      <c r="G179" s="39">
        <f t="shared" ref="G179:G186" si="159">E179+F179</f>
        <v>0</v>
      </c>
      <c r="H179" s="39">
        <f t="shared" ref="H179:H186" si="160">C179-G179</f>
        <v>0</v>
      </c>
      <c r="I179" s="187" t="str">
        <f t="shared" ref="I179:I186" si="161">IF(AND($C179="",$E179="",$F179=""),"",IF(AND(OR($C179&lt;&gt;"",$G179&lt;&gt;""),OR(J179="",K179="")),"Sélectionnez! -&gt;",""))</f>
        <v/>
      </c>
      <c r="J179" s="40"/>
      <c r="K179" s="40"/>
      <c r="L179" s="4" t="str">
        <f t="shared" ref="L179:L186" si="162">IF(J179=K179,"-", "Changement de répartition")</f>
        <v>-</v>
      </c>
      <c r="M179" s="187" t="str">
        <f t="shared" ref="M179:M186" si="163">IF(AND($C179="",$E179="",$F179=""),"",IF(AND(OR($C179&lt;&gt;"",$G179&lt;&gt;""),OR(N179="",O179="")),"Sélectionnez! -&gt;",""))</f>
        <v/>
      </c>
      <c r="N179" s="40" t="s">
        <v>131</v>
      </c>
      <c r="O179" s="40" t="s">
        <v>131</v>
      </c>
      <c r="P179" s="4" t="str">
        <f t="shared" ref="P179:P186" si="164">IF(N179=O179,"-","Changement d'origine")</f>
        <v>-</v>
      </c>
      <c r="Q179" s="61"/>
      <c r="R179" s="61"/>
      <c r="S179" s="61"/>
      <c r="T179" s="61"/>
      <c r="U179" s="61"/>
      <c r="V179" s="61"/>
      <c r="W179" s="61"/>
      <c r="X179" s="61"/>
      <c r="Y179" s="61"/>
      <c r="Z179" s="61"/>
      <c r="AA179" s="4" t="str">
        <f t="shared" ref="AA179:AA186" si="165">IF(J179="Interne",C179,"-")</f>
        <v>-</v>
      </c>
      <c r="AB179" s="4" t="str">
        <f t="shared" ref="AB179:AB186" si="166">IF(J179="Apparenté",C179,"-")</f>
        <v>-</v>
      </c>
      <c r="AC179" s="18" t="str">
        <f t="shared" ref="AC179:AC186" si="167">IF(J179="Externe",C179,"-")</f>
        <v>-</v>
      </c>
      <c r="AD179" s="21" t="str">
        <f t="shared" ref="AD179:AD186" si="168">IF(K179="Interne",G179,"-")</f>
        <v>-</v>
      </c>
      <c r="AE179" s="4" t="str">
        <f t="shared" ref="AE179:AE186" si="169">IF(K179="Apparenté",G179,"-")</f>
        <v>-</v>
      </c>
      <c r="AF179" s="4" t="str">
        <f t="shared" ref="AF179:AF186" si="170">IF(K179="Externe",G179,"-")</f>
        <v>-</v>
      </c>
      <c r="AH179" s="4" t="str">
        <f t="shared" ref="AH179:AH186" si="171">IF($N179="Canadien",IF($C179="","-",$C179),"-")</f>
        <v>-</v>
      </c>
      <c r="AI179" s="18" t="str">
        <f t="shared" ref="AI179:AI186" si="172">IF($N179="Non-Canadien",IF($C179="","-",$C179),"-")</f>
        <v>-</v>
      </c>
      <c r="AJ179" s="21" t="str">
        <f t="shared" ref="AJ179:AJ186" si="173">IF($O179="Canadien",IF($G179=0,"-",$G179),"-")</f>
        <v>-</v>
      </c>
      <c r="AK179" s="4" t="str">
        <f t="shared" ref="AK179:AK186" si="174">IF($O179="Non-Canadien",IF($G179=0,"-",$G179),"-")</f>
        <v>-</v>
      </c>
    </row>
    <row r="180" spans="1:37" ht="12.75" customHeight="1" x14ac:dyDescent="0.2">
      <c r="A180" s="47" t="s">
        <v>28</v>
      </c>
      <c r="B180" s="64" t="s">
        <v>184</v>
      </c>
      <c r="C180" s="37"/>
      <c r="D180" s="30"/>
      <c r="E180" s="37"/>
      <c r="F180" s="66"/>
      <c r="G180" s="39">
        <f t="shared" si="159"/>
        <v>0</v>
      </c>
      <c r="H180" s="39">
        <f t="shared" si="160"/>
        <v>0</v>
      </c>
      <c r="I180" s="187" t="str">
        <f t="shared" si="161"/>
        <v/>
      </c>
      <c r="J180" s="40"/>
      <c r="K180" s="40"/>
      <c r="L180" s="4" t="str">
        <f t="shared" si="162"/>
        <v>-</v>
      </c>
      <c r="M180" s="187" t="str">
        <f t="shared" si="163"/>
        <v/>
      </c>
      <c r="N180" s="40" t="s">
        <v>131</v>
      </c>
      <c r="O180" s="40" t="s">
        <v>131</v>
      </c>
      <c r="P180" s="4" t="str">
        <f t="shared" si="164"/>
        <v>-</v>
      </c>
      <c r="Q180" s="61"/>
      <c r="R180" s="61"/>
      <c r="S180" s="61"/>
      <c r="T180" s="61"/>
      <c r="U180" s="61"/>
      <c r="V180" s="61"/>
      <c r="W180" s="61"/>
      <c r="X180" s="61"/>
      <c r="Y180" s="61"/>
      <c r="Z180" s="61"/>
      <c r="AA180" s="4" t="str">
        <f t="shared" si="165"/>
        <v>-</v>
      </c>
      <c r="AB180" s="4" t="str">
        <f t="shared" si="166"/>
        <v>-</v>
      </c>
      <c r="AC180" s="18" t="str">
        <f t="shared" si="167"/>
        <v>-</v>
      </c>
      <c r="AD180" s="21" t="str">
        <f t="shared" si="168"/>
        <v>-</v>
      </c>
      <c r="AE180" s="4" t="str">
        <f t="shared" si="169"/>
        <v>-</v>
      </c>
      <c r="AF180" s="4" t="str">
        <f t="shared" si="170"/>
        <v>-</v>
      </c>
      <c r="AH180" s="4" t="str">
        <f t="shared" si="171"/>
        <v>-</v>
      </c>
      <c r="AI180" s="18" t="str">
        <f t="shared" si="172"/>
        <v>-</v>
      </c>
      <c r="AJ180" s="21" t="str">
        <f t="shared" si="173"/>
        <v>-</v>
      </c>
      <c r="AK180" s="4" t="str">
        <f t="shared" si="174"/>
        <v>-</v>
      </c>
    </row>
    <row r="181" spans="1:37" ht="12.75" customHeight="1" x14ac:dyDescent="0.2">
      <c r="A181" s="47" t="s">
        <v>96</v>
      </c>
      <c r="B181" s="64" t="s">
        <v>179</v>
      </c>
      <c r="C181" s="37"/>
      <c r="D181" s="30"/>
      <c r="E181" s="37"/>
      <c r="F181" s="66"/>
      <c r="G181" s="39">
        <f t="shared" si="159"/>
        <v>0</v>
      </c>
      <c r="H181" s="39">
        <f t="shared" si="160"/>
        <v>0</v>
      </c>
      <c r="I181" s="187" t="str">
        <f t="shared" si="161"/>
        <v/>
      </c>
      <c r="J181" s="40"/>
      <c r="K181" s="40"/>
      <c r="L181" s="4" t="str">
        <f t="shared" si="162"/>
        <v>-</v>
      </c>
      <c r="M181" s="187" t="str">
        <f t="shared" si="163"/>
        <v/>
      </c>
      <c r="N181" s="40" t="s">
        <v>131</v>
      </c>
      <c r="O181" s="40" t="s">
        <v>131</v>
      </c>
      <c r="P181" s="4" t="str">
        <f t="shared" si="164"/>
        <v>-</v>
      </c>
      <c r="Q181" s="61"/>
      <c r="R181" s="61"/>
      <c r="S181" s="61"/>
      <c r="T181" s="61"/>
      <c r="U181" s="61"/>
      <c r="V181" s="61"/>
      <c r="W181" s="61"/>
      <c r="X181" s="61"/>
      <c r="Y181" s="61"/>
      <c r="Z181" s="61"/>
      <c r="AA181" s="4" t="str">
        <f t="shared" si="165"/>
        <v>-</v>
      </c>
      <c r="AB181" s="4" t="str">
        <f t="shared" si="166"/>
        <v>-</v>
      </c>
      <c r="AC181" s="18" t="str">
        <f t="shared" si="167"/>
        <v>-</v>
      </c>
      <c r="AD181" s="21" t="str">
        <f t="shared" si="168"/>
        <v>-</v>
      </c>
      <c r="AE181" s="4" t="str">
        <f t="shared" si="169"/>
        <v>-</v>
      </c>
      <c r="AF181" s="4" t="str">
        <f t="shared" si="170"/>
        <v>-</v>
      </c>
      <c r="AH181" s="4" t="str">
        <f t="shared" si="171"/>
        <v>-</v>
      </c>
      <c r="AI181" s="18" t="str">
        <f t="shared" si="172"/>
        <v>-</v>
      </c>
      <c r="AJ181" s="21" t="str">
        <f t="shared" si="173"/>
        <v>-</v>
      </c>
      <c r="AK181" s="4" t="str">
        <f t="shared" si="174"/>
        <v>-</v>
      </c>
    </row>
    <row r="182" spans="1:37" ht="12.75" customHeight="1" x14ac:dyDescent="0.2">
      <c r="A182" s="47" t="s">
        <v>29</v>
      </c>
      <c r="B182" s="64" t="s">
        <v>180</v>
      </c>
      <c r="C182" s="37"/>
      <c r="D182" s="30"/>
      <c r="E182" s="37"/>
      <c r="F182" s="66"/>
      <c r="G182" s="39">
        <f t="shared" si="159"/>
        <v>0</v>
      </c>
      <c r="H182" s="39">
        <f t="shared" si="160"/>
        <v>0</v>
      </c>
      <c r="I182" s="187" t="str">
        <f t="shared" si="161"/>
        <v/>
      </c>
      <c r="J182" s="40"/>
      <c r="K182" s="40"/>
      <c r="L182" s="4" t="str">
        <f t="shared" si="162"/>
        <v>-</v>
      </c>
      <c r="M182" s="187" t="str">
        <f t="shared" si="163"/>
        <v/>
      </c>
      <c r="N182" s="40" t="s">
        <v>131</v>
      </c>
      <c r="O182" s="40" t="s">
        <v>131</v>
      </c>
      <c r="P182" s="4" t="str">
        <f t="shared" si="164"/>
        <v>-</v>
      </c>
      <c r="Q182" s="61"/>
      <c r="R182" s="61"/>
      <c r="S182" s="61"/>
      <c r="T182" s="61"/>
      <c r="U182" s="61"/>
      <c r="V182" s="61"/>
      <c r="W182" s="61"/>
      <c r="X182" s="61"/>
      <c r="Y182" s="61"/>
      <c r="Z182" s="61"/>
      <c r="AA182" s="4" t="str">
        <f t="shared" si="165"/>
        <v>-</v>
      </c>
      <c r="AB182" s="4" t="str">
        <f t="shared" si="166"/>
        <v>-</v>
      </c>
      <c r="AC182" s="18" t="str">
        <f t="shared" si="167"/>
        <v>-</v>
      </c>
      <c r="AD182" s="21" t="str">
        <f t="shared" si="168"/>
        <v>-</v>
      </c>
      <c r="AE182" s="4" t="str">
        <f t="shared" si="169"/>
        <v>-</v>
      </c>
      <c r="AF182" s="4" t="str">
        <f t="shared" si="170"/>
        <v>-</v>
      </c>
      <c r="AH182" s="4" t="str">
        <f t="shared" si="171"/>
        <v>-</v>
      </c>
      <c r="AI182" s="18" t="str">
        <f t="shared" si="172"/>
        <v>-</v>
      </c>
      <c r="AJ182" s="21" t="str">
        <f t="shared" si="173"/>
        <v>-</v>
      </c>
      <c r="AK182" s="4" t="str">
        <f t="shared" si="174"/>
        <v>-</v>
      </c>
    </row>
    <row r="183" spans="1:37" ht="12.75" customHeight="1" x14ac:dyDescent="0.2">
      <c r="A183" s="47" t="s">
        <v>97</v>
      </c>
      <c r="B183" s="64" t="s">
        <v>181</v>
      </c>
      <c r="C183" s="37"/>
      <c r="D183" s="30"/>
      <c r="E183" s="37"/>
      <c r="F183" s="66"/>
      <c r="G183" s="39">
        <f t="shared" si="159"/>
        <v>0</v>
      </c>
      <c r="H183" s="39">
        <f t="shared" si="160"/>
        <v>0</v>
      </c>
      <c r="I183" s="187" t="str">
        <f t="shared" si="161"/>
        <v/>
      </c>
      <c r="J183" s="40"/>
      <c r="K183" s="40"/>
      <c r="L183" s="4" t="str">
        <f t="shared" si="162"/>
        <v>-</v>
      </c>
      <c r="M183" s="187" t="str">
        <f t="shared" si="163"/>
        <v/>
      </c>
      <c r="N183" s="40" t="s">
        <v>131</v>
      </c>
      <c r="O183" s="40" t="s">
        <v>131</v>
      </c>
      <c r="P183" s="4" t="str">
        <f t="shared" si="164"/>
        <v>-</v>
      </c>
      <c r="Q183" s="61"/>
      <c r="R183" s="61"/>
      <c r="S183" s="61"/>
      <c r="T183" s="61"/>
      <c r="U183" s="61"/>
      <c r="V183" s="61"/>
      <c r="W183" s="61"/>
      <c r="X183" s="61"/>
      <c r="Y183" s="61"/>
      <c r="Z183" s="61"/>
      <c r="AA183" s="4" t="str">
        <f t="shared" si="165"/>
        <v>-</v>
      </c>
      <c r="AB183" s="4" t="str">
        <f t="shared" si="166"/>
        <v>-</v>
      </c>
      <c r="AC183" s="18" t="str">
        <f t="shared" si="167"/>
        <v>-</v>
      </c>
      <c r="AD183" s="21" t="str">
        <f t="shared" si="168"/>
        <v>-</v>
      </c>
      <c r="AE183" s="4" t="str">
        <f t="shared" si="169"/>
        <v>-</v>
      </c>
      <c r="AF183" s="4" t="str">
        <f t="shared" si="170"/>
        <v>-</v>
      </c>
      <c r="AH183" s="4" t="str">
        <f t="shared" si="171"/>
        <v>-</v>
      </c>
      <c r="AI183" s="18" t="str">
        <f t="shared" si="172"/>
        <v>-</v>
      </c>
      <c r="AJ183" s="21" t="str">
        <f t="shared" si="173"/>
        <v>-</v>
      </c>
      <c r="AK183" s="4" t="str">
        <f t="shared" si="174"/>
        <v>-</v>
      </c>
    </row>
    <row r="184" spans="1:37" ht="12.75" customHeight="1" x14ac:dyDescent="0.2">
      <c r="A184" s="47" t="s">
        <v>30</v>
      </c>
      <c r="B184" s="64" t="s">
        <v>182</v>
      </c>
      <c r="C184" s="37"/>
      <c r="D184" s="30"/>
      <c r="E184" s="37"/>
      <c r="F184" s="66"/>
      <c r="G184" s="39">
        <f t="shared" si="159"/>
        <v>0</v>
      </c>
      <c r="H184" s="39">
        <f t="shared" si="160"/>
        <v>0</v>
      </c>
      <c r="I184" s="187" t="str">
        <f t="shared" si="161"/>
        <v/>
      </c>
      <c r="J184" s="40"/>
      <c r="K184" s="40"/>
      <c r="L184" s="4" t="str">
        <f t="shared" si="162"/>
        <v>-</v>
      </c>
      <c r="M184" s="187" t="str">
        <f t="shared" si="163"/>
        <v/>
      </c>
      <c r="N184" s="40" t="s">
        <v>131</v>
      </c>
      <c r="O184" s="40" t="s">
        <v>131</v>
      </c>
      <c r="P184" s="4" t="str">
        <f t="shared" si="164"/>
        <v>-</v>
      </c>
      <c r="Q184" s="61"/>
      <c r="R184" s="61"/>
      <c r="S184" s="61"/>
      <c r="T184" s="61"/>
      <c r="U184" s="61"/>
      <c r="V184" s="61"/>
      <c r="W184" s="61"/>
      <c r="X184" s="61"/>
      <c r="Y184" s="61"/>
      <c r="Z184" s="61"/>
      <c r="AA184" s="4" t="str">
        <f t="shared" si="165"/>
        <v>-</v>
      </c>
      <c r="AB184" s="4" t="str">
        <f t="shared" si="166"/>
        <v>-</v>
      </c>
      <c r="AC184" s="18" t="str">
        <f t="shared" si="167"/>
        <v>-</v>
      </c>
      <c r="AD184" s="21" t="str">
        <f t="shared" si="168"/>
        <v>-</v>
      </c>
      <c r="AE184" s="4" t="str">
        <f t="shared" si="169"/>
        <v>-</v>
      </c>
      <c r="AF184" s="4" t="str">
        <f t="shared" si="170"/>
        <v>-</v>
      </c>
      <c r="AH184" s="4" t="str">
        <f t="shared" si="171"/>
        <v>-</v>
      </c>
      <c r="AI184" s="18" t="str">
        <f t="shared" si="172"/>
        <v>-</v>
      </c>
      <c r="AJ184" s="21" t="str">
        <f t="shared" si="173"/>
        <v>-</v>
      </c>
      <c r="AK184" s="4" t="str">
        <f t="shared" si="174"/>
        <v>-</v>
      </c>
    </row>
    <row r="185" spans="1:37" ht="12.75" customHeight="1" x14ac:dyDescent="0.2">
      <c r="A185" s="47" t="s">
        <v>31</v>
      </c>
      <c r="B185" s="64" t="s">
        <v>290</v>
      </c>
      <c r="C185" s="37"/>
      <c r="D185" s="30"/>
      <c r="E185" s="37"/>
      <c r="F185" s="66"/>
      <c r="G185" s="39">
        <f t="shared" si="159"/>
        <v>0</v>
      </c>
      <c r="H185" s="39">
        <f t="shared" si="160"/>
        <v>0</v>
      </c>
      <c r="I185" s="187" t="str">
        <f t="shared" si="161"/>
        <v/>
      </c>
      <c r="J185" s="40"/>
      <c r="K185" s="40"/>
      <c r="L185" s="4" t="str">
        <f t="shared" si="162"/>
        <v>-</v>
      </c>
      <c r="M185" s="187" t="str">
        <f t="shared" si="163"/>
        <v/>
      </c>
      <c r="N185" s="40" t="s">
        <v>131</v>
      </c>
      <c r="O185" s="40" t="s">
        <v>131</v>
      </c>
      <c r="P185" s="4" t="str">
        <f t="shared" si="164"/>
        <v>-</v>
      </c>
      <c r="Q185" s="61"/>
      <c r="R185" s="61"/>
      <c r="S185" s="61"/>
      <c r="T185" s="61"/>
      <c r="U185" s="61"/>
      <c r="V185" s="61"/>
      <c r="W185" s="61"/>
      <c r="X185" s="61"/>
      <c r="Y185" s="61"/>
      <c r="Z185" s="61"/>
      <c r="AA185" s="4" t="str">
        <f t="shared" si="165"/>
        <v>-</v>
      </c>
      <c r="AB185" s="4" t="str">
        <f t="shared" si="166"/>
        <v>-</v>
      </c>
      <c r="AC185" s="18" t="str">
        <f t="shared" si="167"/>
        <v>-</v>
      </c>
      <c r="AD185" s="21" t="str">
        <f t="shared" si="168"/>
        <v>-</v>
      </c>
      <c r="AE185" s="4" t="str">
        <f t="shared" si="169"/>
        <v>-</v>
      </c>
      <c r="AF185" s="4" t="str">
        <f t="shared" si="170"/>
        <v>-</v>
      </c>
      <c r="AH185" s="4" t="str">
        <f t="shared" si="171"/>
        <v>-</v>
      </c>
      <c r="AI185" s="18" t="str">
        <f t="shared" si="172"/>
        <v>-</v>
      </c>
      <c r="AJ185" s="21" t="str">
        <f t="shared" si="173"/>
        <v>-</v>
      </c>
      <c r="AK185" s="4" t="str">
        <f t="shared" si="174"/>
        <v>-</v>
      </c>
    </row>
    <row r="186" spans="1:37" ht="12.75" customHeight="1" x14ac:dyDescent="0.2">
      <c r="A186" s="47"/>
      <c r="B186" s="64"/>
      <c r="C186" s="37"/>
      <c r="D186" s="30"/>
      <c r="E186" s="37"/>
      <c r="F186" s="66"/>
      <c r="G186" s="39">
        <f t="shared" si="159"/>
        <v>0</v>
      </c>
      <c r="H186" s="39">
        <f t="shared" si="160"/>
        <v>0</v>
      </c>
      <c r="I186" s="187" t="str">
        <f t="shared" si="161"/>
        <v/>
      </c>
      <c r="J186" s="40"/>
      <c r="K186" s="40"/>
      <c r="L186" s="4" t="str">
        <f t="shared" si="162"/>
        <v>-</v>
      </c>
      <c r="M186" s="187" t="str">
        <f t="shared" si="163"/>
        <v/>
      </c>
      <c r="N186" s="40" t="s">
        <v>131</v>
      </c>
      <c r="O186" s="40" t="s">
        <v>131</v>
      </c>
      <c r="P186" s="4" t="str">
        <f t="shared" si="164"/>
        <v>-</v>
      </c>
      <c r="Q186" s="61"/>
      <c r="R186" s="61"/>
      <c r="S186" s="61"/>
      <c r="T186" s="61"/>
      <c r="U186" s="61"/>
      <c r="V186" s="61"/>
      <c r="W186" s="61"/>
      <c r="X186" s="61"/>
      <c r="Y186" s="61"/>
      <c r="Z186" s="61"/>
      <c r="AA186" s="4" t="str">
        <f t="shared" si="165"/>
        <v>-</v>
      </c>
      <c r="AB186" s="4" t="str">
        <f t="shared" si="166"/>
        <v>-</v>
      </c>
      <c r="AC186" s="18" t="str">
        <f t="shared" si="167"/>
        <v>-</v>
      </c>
      <c r="AD186" s="21" t="str">
        <f t="shared" si="168"/>
        <v>-</v>
      </c>
      <c r="AE186" s="4" t="str">
        <f t="shared" si="169"/>
        <v>-</v>
      </c>
      <c r="AF186" s="4" t="str">
        <f t="shared" si="170"/>
        <v>-</v>
      </c>
      <c r="AH186" s="4" t="str">
        <f t="shared" si="171"/>
        <v>-</v>
      </c>
      <c r="AI186" s="18" t="str">
        <f t="shared" si="172"/>
        <v>-</v>
      </c>
      <c r="AJ186" s="21" t="str">
        <f t="shared" si="173"/>
        <v>-</v>
      </c>
      <c r="AK186" s="4" t="str">
        <f t="shared" si="174"/>
        <v>-</v>
      </c>
    </row>
    <row r="187" spans="1:37" s="28" customFormat="1" ht="12.75" customHeight="1" x14ac:dyDescent="0.2">
      <c r="A187" s="33">
        <v>15</v>
      </c>
      <c r="B187" s="65" t="s">
        <v>178</v>
      </c>
      <c r="C187" s="42">
        <f>ROUND(SUM(C179:C186),0)</f>
        <v>0</v>
      </c>
      <c r="D187" s="63"/>
      <c r="E187" s="42">
        <f>ROUND(SUM(E179:E186),0)</f>
        <v>0</v>
      </c>
      <c r="F187" s="67">
        <f>ROUND(SUM(F179:F186),0)</f>
        <v>0</v>
      </c>
      <c r="G187" s="42">
        <f>ROUND(SUM(G179:G186),0)</f>
        <v>0</v>
      </c>
      <c r="H187" s="42">
        <f>SUM(H179:H186)</f>
        <v>0</v>
      </c>
      <c r="I187" s="187"/>
      <c r="M187" s="187"/>
      <c r="AA187" s="5">
        <f t="shared" ref="AA187:AF187" si="175">ROUND(SUM(AA179:AA186),0)</f>
        <v>0</v>
      </c>
      <c r="AB187" s="5">
        <f t="shared" si="175"/>
        <v>0</v>
      </c>
      <c r="AC187" s="19">
        <f t="shared" si="175"/>
        <v>0</v>
      </c>
      <c r="AD187" s="22">
        <f t="shared" si="175"/>
        <v>0</v>
      </c>
      <c r="AE187" s="5">
        <f t="shared" si="175"/>
        <v>0</v>
      </c>
      <c r="AF187" s="5">
        <f t="shared" si="175"/>
        <v>0</v>
      </c>
      <c r="AH187" s="5">
        <f>ROUND(SUM(AH179:AH186),0)</f>
        <v>0</v>
      </c>
      <c r="AI187" s="19">
        <f>ROUND(SUM(AI179:AI186),0)</f>
        <v>0</v>
      </c>
      <c r="AJ187" s="22">
        <f>ROUND(SUM(AJ179:AJ186),0)</f>
        <v>0</v>
      </c>
      <c r="AK187" s="5">
        <f>ROUND(SUM(AK179:AK186),0)</f>
        <v>0</v>
      </c>
    </row>
    <row r="188" spans="1:37" ht="12.75" customHeight="1" thickBot="1" x14ac:dyDescent="0.25">
      <c r="B188" s="29"/>
      <c r="C188" s="30"/>
      <c r="D188" s="30"/>
      <c r="E188" s="30"/>
      <c r="F188" s="43"/>
      <c r="G188" s="31"/>
      <c r="H188" s="31"/>
      <c r="I188" s="187"/>
      <c r="M188" s="187"/>
    </row>
    <row r="189" spans="1:37" ht="14.25" customHeight="1" thickBot="1" x14ac:dyDescent="0.25">
      <c r="A189" s="261" t="s">
        <v>183</v>
      </c>
      <c r="B189" s="262"/>
      <c r="C189" s="262"/>
      <c r="D189" s="262"/>
      <c r="E189" s="262"/>
      <c r="F189" s="262"/>
      <c r="G189" s="262"/>
      <c r="H189" s="263"/>
      <c r="I189" s="187"/>
      <c r="M189" s="187"/>
    </row>
    <row r="190" spans="1:37" ht="12.75" customHeight="1" x14ac:dyDescent="0.2">
      <c r="B190" s="29"/>
      <c r="C190" s="30"/>
      <c r="D190" s="30"/>
      <c r="E190" s="30"/>
      <c r="F190" s="43"/>
      <c r="G190" s="31"/>
      <c r="H190" s="31"/>
      <c r="I190" s="187"/>
      <c r="M190" s="187"/>
      <c r="AA190" s="3" t="s">
        <v>124</v>
      </c>
      <c r="AB190" s="3" t="s">
        <v>125</v>
      </c>
      <c r="AC190" s="17" t="s">
        <v>126</v>
      </c>
      <c r="AD190" s="20" t="s">
        <v>124</v>
      </c>
      <c r="AE190" s="3" t="s">
        <v>125</v>
      </c>
      <c r="AF190" s="3" t="s">
        <v>126</v>
      </c>
      <c r="AH190" s="3" t="s">
        <v>131</v>
      </c>
      <c r="AI190" s="17" t="s">
        <v>132</v>
      </c>
      <c r="AJ190" s="20" t="s">
        <v>131</v>
      </c>
      <c r="AK190" s="3" t="s">
        <v>132</v>
      </c>
    </row>
    <row r="191" spans="1:37" ht="12.75" customHeight="1" x14ac:dyDescent="0.2">
      <c r="A191" s="50" t="s">
        <v>0</v>
      </c>
      <c r="B191" s="65" t="s">
        <v>119</v>
      </c>
      <c r="C191" s="51"/>
      <c r="D191" s="44"/>
      <c r="E191" s="51"/>
      <c r="F191" s="69"/>
      <c r="G191" s="52">
        <f>E191+F191</f>
        <v>0</v>
      </c>
      <c r="H191" s="52">
        <f>C191-G191</f>
        <v>0</v>
      </c>
      <c r="I191" s="187" t="str">
        <f>IF(AND($C191="",$E191="",$F191=""),"",IF(AND(OR($C191&lt;&gt;"",$G191&lt;&gt;""),OR(J191="",K191="")),"Sélectionnez! -&gt;",""))</f>
        <v/>
      </c>
      <c r="J191" s="40"/>
      <c r="K191" s="40"/>
      <c r="L191" s="4" t="str">
        <f>IF(J191=K191,"-", "Changement de répartition")</f>
        <v>-</v>
      </c>
      <c r="M191" s="187" t="str">
        <f>IF(AND($C191="",$E191="",$F191=""),"",IF(AND(OR($C191&lt;&gt;"",$G191&lt;&gt;""),OR(N191="",O191="")),"Sélectionnez! -&gt;",""))</f>
        <v/>
      </c>
      <c r="N191" s="40" t="s">
        <v>131</v>
      </c>
      <c r="O191" s="40" t="s">
        <v>131</v>
      </c>
      <c r="P191" s="4" t="str">
        <f>IF(N191=O191,"-","Changement d'origine")</f>
        <v>-</v>
      </c>
      <c r="Q191" s="61"/>
      <c r="R191" s="61"/>
      <c r="S191" s="61"/>
      <c r="T191" s="61"/>
      <c r="U191" s="61"/>
      <c r="V191" s="61"/>
      <c r="W191" s="61"/>
      <c r="X191" s="61"/>
      <c r="Y191" s="61"/>
      <c r="Z191" s="61"/>
      <c r="AA191" s="5" t="str">
        <f>IF(J191="Interne",C191,"0")</f>
        <v>0</v>
      </c>
      <c r="AB191" s="5" t="str">
        <f>IF(J191="Apparenté",C191,"0")</f>
        <v>0</v>
      </c>
      <c r="AC191" s="19" t="str">
        <f>IF(J191="Externe",C191,"0")</f>
        <v>0</v>
      </c>
      <c r="AD191" s="22" t="str">
        <f>IF(K191="Interne",G191,"0")</f>
        <v>0</v>
      </c>
      <c r="AE191" s="5" t="str">
        <f>IF(K191="Apparenté",G191,"0")</f>
        <v>0</v>
      </c>
      <c r="AF191" s="5" t="str">
        <f>IF(K191="Externe",G191,"0")</f>
        <v>0</v>
      </c>
      <c r="AH191" s="5">
        <f>IF($N191="Canadien",$C191,"0")</f>
        <v>0</v>
      </c>
      <c r="AI191" s="19" t="str">
        <f>IF($N191="Non-Canadien",$C191,"0")</f>
        <v>0</v>
      </c>
      <c r="AJ191" s="22">
        <f>IF($O191="Canadien",$G191,"0")</f>
        <v>0</v>
      </c>
      <c r="AK191" s="5" t="str">
        <f>IF($O191="Non-Canadien",$G191,"0")</f>
        <v>0</v>
      </c>
    </row>
    <row r="192" spans="1:37" ht="12.75" customHeight="1" x14ac:dyDescent="0.2">
      <c r="A192" s="50" t="s">
        <v>98</v>
      </c>
      <c r="B192" s="65" t="s">
        <v>120</v>
      </c>
      <c r="C192" s="51"/>
      <c r="D192" s="44"/>
      <c r="E192" s="229"/>
      <c r="F192" s="230"/>
      <c r="G192" s="231">
        <f>E192+F192</f>
        <v>0</v>
      </c>
      <c r="H192" s="52">
        <f>C192-G192</f>
        <v>0</v>
      </c>
      <c r="I192" s="187" t="str">
        <f>IF(AND($C192="",$E192="",$F192=""),"",IF(AND(OR($C192&lt;&gt;"",$G192&lt;&gt;""),OR(J192="",K192="")),"Sélectionnez! -&gt;",""))</f>
        <v/>
      </c>
      <c r="J192" s="40"/>
      <c r="K192" s="40"/>
      <c r="L192" s="4" t="str">
        <f>IF(J192=K192,"-", "Changement de répartition")</f>
        <v>-</v>
      </c>
      <c r="M192" s="187" t="str">
        <f>IF(AND($C192="",$E192="",$F192=""),"",IF(AND(OR($C192&lt;&gt;"",$G192&lt;&gt;""),OR(N192="",O192="")),"Sélectionnez! -&gt;",""))</f>
        <v/>
      </c>
      <c r="N192" s="40" t="s">
        <v>131</v>
      </c>
      <c r="O192" s="40" t="s">
        <v>131</v>
      </c>
      <c r="P192" s="4" t="str">
        <f>IF(N192=O192,"-","Changement d'origine")</f>
        <v>-</v>
      </c>
      <c r="Q192" s="61"/>
      <c r="R192" s="61"/>
      <c r="S192" s="61"/>
      <c r="T192" s="61"/>
      <c r="U192" s="61"/>
      <c r="V192" s="61"/>
      <c r="W192" s="61"/>
      <c r="X192" s="61"/>
      <c r="Y192" s="61"/>
      <c r="Z192" s="61"/>
      <c r="AA192" s="5" t="str">
        <f>IF(J192="Interne",C192,"0")</f>
        <v>0</v>
      </c>
      <c r="AB192" s="5" t="str">
        <f>IF(J192="Apparenté",C192,"0")</f>
        <v>0</v>
      </c>
      <c r="AC192" s="19" t="str">
        <f>IF(J192="Externe",C192,"0")</f>
        <v>0</v>
      </c>
      <c r="AD192" s="22" t="str">
        <f>IF(K192="Interne",G192,"0")</f>
        <v>0</v>
      </c>
      <c r="AE192" s="5" t="str">
        <f>IF(K192="Apparenté",G192,"0")</f>
        <v>0</v>
      </c>
      <c r="AF192" s="5" t="str">
        <f>IF(K192="Externe",G192,"0")</f>
        <v>0</v>
      </c>
      <c r="AH192" s="5">
        <f>IF($N192="Canadien",$C192,"0")</f>
        <v>0</v>
      </c>
      <c r="AI192" s="19" t="str">
        <f>IF($N192="Non-Canadien",$C192,"0")</f>
        <v>0</v>
      </c>
      <c r="AJ192" s="22">
        <f>IF($O192="Canadien",$G192,"0")</f>
        <v>0</v>
      </c>
      <c r="AK192" s="5" t="str">
        <f>IF($O192="Non-Canadien",$G192,"0")</f>
        <v>0</v>
      </c>
    </row>
    <row r="193" spans="1:37" ht="12" customHeight="1" x14ac:dyDescent="0.2">
      <c r="A193" s="53"/>
      <c r="B193" s="29"/>
      <c r="I193" s="187"/>
      <c r="M193" s="187"/>
    </row>
    <row r="194" spans="1:37" ht="12.75" customHeight="1" x14ac:dyDescent="0.2">
      <c r="A194" s="50" t="s">
        <v>7</v>
      </c>
      <c r="B194" s="65" t="s">
        <v>319</v>
      </c>
      <c r="C194" s="51"/>
      <c r="D194" s="44"/>
      <c r="E194" s="60">
        <f>C194</f>
        <v>0</v>
      </c>
      <c r="F194" s="68"/>
      <c r="G194" s="52">
        <f>E194+F194</f>
        <v>0</v>
      </c>
      <c r="H194" s="52"/>
      <c r="I194" s="187" t="str">
        <f>IF($C194="","",IF(AND($C194&lt;&gt;"",OR(J194="",K194="")),"Sélectionnez! -&gt;",""))</f>
        <v/>
      </c>
      <c r="J194" s="40"/>
      <c r="K194" s="40"/>
      <c r="L194" s="4" t="str">
        <f>IF(J194=K194,"-", "Changement de répartition")</f>
        <v>-</v>
      </c>
      <c r="M194" s="187" t="str">
        <f>IF(AND($C194="",$E194="",$F194=""),"",IF(AND(OR($C194&lt;&gt;"",$G194&lt;&gt;""),OR(N194="",O194="")),"Sélectionnez! -&gt;",""))</f>
        <v/>
      </c>
      <c r="N194" s="40" t="s">
        <v>131</v>
      </c>
      <c r="O194" s="40" t="s">
        <v>131</v>
      </c>
      <c r="P194" s="4" t="str">
        <f>IF(N194=O194,"-","Changement d'origine")</f>
        <v>-</v>
      </c>
      <c r="Q194" s="61"/>
      <c r="R194" s="61"/>
      <c r="S194" s="61"/>
      <c r="T194" s="61"/>
      <c r="U194" s="61"/>
      <c r="V194" s="61"/>
      <c r="W194" s="61"/>
      <c r="X194" s="61"/>
      <c r="Y194" s="61"/>
      <c r="Z194" s="61"/>
      <c r="AA194" s="5" t="str">
        <f>IF(J194="Interne",C194,"0")</f>
        <v>0</v>
      </c>
      <c r="AB194" s="5" t="str">
        <f>IF(J194="Apparenté",C194,"0")</f>
        <v>0</v>
      </c>
      <c r="AC194" s="19" t="str">
        <f>IF(J194="Externe",C194,"0")</f>
        <v>0</v>
      </c>
      <c r="AD194" s="22" t="str">
        <f>IF(K194="Interne",G194,"0")</f>
        <v>0</v>
      </c>
      <c r="AE194" s="5" t="str">
        <f>IF(K194="Apparenté",G194,"0")</f>
        <v>0</v>
      </c>
      <c r="AF194" s="5" t="str">
        <f>IF(K194="Externe",G194,"0")</f>
        <v>0</v>
      </c>
      <c r="AH194" s="5">
        <f>IF($N194="Canadien",$C194,"0")</f>
        <v>0</v>
      </c>
      <c r="AI194" s="19" t="str">
        <f>IF($N194="Non-Canadien",$C194,"0")</f>
        <v>0</v>
      </c>
      <c r="AJ194" s="22">
        <f>IF($O194="Canadien",$G194,"0")</f>
        <v>0</v>
      </c>
      <c r="AK194" s="5" t="str">
        <f>IF($O194="Non-Canadien",$G194,"0")</f>
        <v>0</v>
      </c>
    </row>
    <row r="195" spans="1:37" ht="12" customHeight="1" x14ac:dyDescent="0.2">
      <c r="A195" s="53"/>
      <c r="B195" s="29"/>
    </row>
    <row r="196" spans="1:37" ht="12" customHeight="1" x14ac:dyDescent="0.2">
      <c r="A196" s="53"/>
      <c r="B196" s="29"/>
    </row>
    <row r="197" spans="1:37" s="28" customFormat="1" ht="12.75" x14ac:dyDescent="0.2">
      <c r="A197" s="221"/>
      <c r="B197" s="222" t="s">
        <v>1</v>
      </c>
      <c r="C197" s="223">
        <f>ROUND(C10+C20+C28+C43+C57+C67+C79+C86+C92+C109+C124+C140+C153+C172+C187+C191+C192+C194,0)</f>
        <v>0</v>
      </c>
      <c r="D197" s="224"/>
      <c r="E197" s="223">
        <f>ROUND(E10+E20+E28+E43+E57+E67+E79+E86+E92+E109+E124+E140+E153+E172+E187+E191+E192+E194,0)</f>
        <v>0</v>
      </c>
      <c r="F197" s="223">
        <f>ROUND(F10+F20+F28+F43+F57+F67+F79+F86+F92+F109+F124+F140+F153+F172+F187+F191+F192+F194,0)</f>
        <v>0</v>
      </c>
      <c r="G197" s="223">
        <f>ROUND(G10+G20+G28+G43+G57+G67+G79+G86+G92+G109+G124+G140+G153+G172+G187+G191+G192+G194,0)</f>
        <v>0</v>
      </c>
      <c r="H197" s="223">
        <f>H10+H20+H28+H43+H57+H67+H79+H86+H92+H109+H124+H140+H153+H172+H187+H191+H192+H194</f>
        <v>0</v>
      </c>
      <c r="AA197" s="5">
        <f t="shared" ref="AA197:AF197" si="176">ROUND(AA192+AA191+AA187+AA172+AA153+AA140+AA124+AA109+AA92+AA86+AA79+AA67+AA57+AA43+AA28+AA20+AA10+AA194,0)</f>
        <v>0</v>
      </c>
      <c r="AB197" s="5">
        <f t="shared" si="176"/>
        <v>0</v>
      </c>
      <c r="AC197" s="19">
        <f t="shared" si="176"/>
        <v>0</v>
      </c>
      <c r="AD197" s="22">
        <f t="shared" si="176"/>
        <v>0</v>
      </c>
      <c r="AE197" s="5">
        <f t="shared" si="176"/>
        <v>0</v>
      </c>
      <c r="AF197" s="5">
        <f t="shared" si="176"/>
        <v>0</v>
      </c>
      <c r="AG197" s="227"/>
      <c r="AH197" s="5">
        <f>ROUND(AH192+AH191+AH187+AH172+AH153+AH140+AH124+AH109+AH92+AH86+AH79+AH67+AH57+AH43+AH28+AH20+AH10+AH194,0)</f>
        <v>0</v>
      </c>
      <c r="AI197" s="19">
        <f>ROUND(AI192+AI191+AI187+AI172+AI153+AI140+AI124+AI109+AI92+AI86+AI79+AI67+AI57+AI43+AI28+AI20+AI10+AI194,0)</f>
        <v>0</v>
      </c>
      <c r="AJ197" s="22">
        <f>ROUND(AJ192+AJ191+AJ187+AJ172+AJ153+AJ140+AJ124+AJ109+AJ92+AJ86+AJ79+AJ67+AJ57+AJ43+AJ28+AJ20+AJ10+AJ194,0)</f>
        <v>0</v>
      </c>
      <c r="AK197" s="5">
        <f>ROUND(AK192+AK191+AK187+AK172+AK153+AK140+AK124+AK109+AK92+AK86+AK79+AK67+AK57+AK43+AK28+AK20+AK10+AK194,0)</f>
        <v>0</v>
      </c>
    </row>
    <row r="199" spans="1:37" ht="11.25" customHeight="1" x14ac:dyDescent="0.2">
      <c r="A199" s="269" t="s">
        <v>304</v>
      </c>
      <c r="B199" s="270"/>
      <c r="C199" s="270"/>
      <c r="D199" s="270"/>
      <c r="E199" s="270"/>
      <c r="F199" s="270"/>
      <c r="G199" s="270"/>
      <c r="H199" s="270"/>
      <c r="I199" s="270"/>
      <c r="J199" s="270"/>
      <c r="K199" s="270"/>
      <c r="L199" s="270"/>
      <c r="M199" s="270"/>
      <c r="N199" s="270"/>
      <c r="O199" s="270"/>
      <c r="P199" s="271"/>
      <c r="Q199" s="61"/>
      <c r="R199" s="61"/>
      <c r="S199" s="61"/>
      <c r="T199" s="61"/>
      <c r="U199" s="61"/>
      <c r="V199" s="61"/>
      <c r="W199" s="61"/>
      <c r="X199" s="61"/>
      <c r="Y199" s="61"/>
      <c r="Z199" s="61"/>
      <c r="AA199" s="4"/>
      <c r="AB199" s="4"/>
      <c r="AC199" s="18"/>
      <c r="AD199" s="15"/>
      <c r="AE199" s="4"/>
      <c r="AF199" s="4"/>
      <c r="AH199" s="4"/>
      <c r="AI199" s="18"/>
      <c r="AJ199" s="21"/>
      <c r="AK199" s="4"/>
    </row>
    <row r="200" spans="1:37" ht="12" customHeight="1" x14ac:dyDescent="0.2">
      <c r="B200" s="59"/>
    </row>
    <row r="225" spans="10:15" ht="12" hidden="1" customHeight="1" x14ac:dyDescent="0.2">
      <c r="J225" s="14" t="s">
        <v>124</v>
      </c>
      <c r="K225" s="14"/>
      <c r="N225" s="14" t="s">
        <v>131</v>
      </c>
      <c r="O225" s="14"/>
    </row>
    <row r="226" spans="10:15" ht="12" hidden="1" customHeight="1" x14ac:dyDescent="0.2">
      <c r="J226" s="14" t="s">
        <v>125</v>
      </c>
      <c r="K226" s="14"/>
      <c r="N226" s="14" t="s">
        <v>132</v>
      </c>
      <c r="O226" s="14"/>
    </row>
    <row r="227" spans="10:15" ht="12" hidden="1" customHeight="1" x14ac:dyDescent="0.2">
      <c r="J227" s="14" t="s">
        <v>126</v>
      </c>
      <c r="K227" s="14"/>
      <c r="N227" s="14"/>
      <c r="O227" s="14"/>
    </row>
  </sheetData>
  <mergeCells count="37">
    <mergeCell ref="A178:P178"/>
    <mergeCell ref="A199:P199"/>
    <mergeCell ref="B45:H45"/>
    <mergeCell ref="A111:H111"/>
    <mergeCell ref="A189:H189"/>
    <mergeCell ref="B146:H146"/>
    <mergeCell ref="B155:H155"/>
    <mergeCell ref="A1:P1"/>
    <mergeCell ref="B94:H94"/>
    <mergeCell ref="B7:H7"/>
    <mergeCell ref="A5:H5"/>
    <mergeCell ref="B12:H12"/>
    <mergeCell ref="B22:H22"/>
    <mergeCell ref="B32:H32"/>
    <mergeCell ref="A2:P2"/>
    <mergeCell ref="A34:P34"/>
    <mergeCell ref="A9:P9"/>
    <mergeCell ref="AA6:AC6"/>
    <mergeCell ref="B88:H88"/>
    <mergeCell ref="B81:H81"/>
    <mergeCell ref="A175:H175"/>
    <mergeCell ref="B177:H177"/>
    <mergeCell ref="A30:H30"/>
    <mergeCell ref="A13:P13"/>
    <mergeCell ref="A114:P114"/>
    <mergeCell ref="A147:P147"/>
    <mergeCell ref="A156:P156"/>
    <mergeCell ref="AH6:AI6"/>
    <mergeCell ref="AJ6:AK6"/>
    <mergeCell ref="AA5:AF5"/>
    <mergeCell ref="AH5:AK5"/>
    <mergeCell ref="AD6:AF6"/>
    <mergeCell ref="A144:H144"/>
    <mergeCell ref="B126:H126"/>
    <mergeCell ref="B113:H113"/>
    <mergeCell ref="B59:H59"/>
    <mergeCell ref="B69:H69"/>
  </mergeCells>
  <phoneticPr fontId="0" type="noConversion"/>
  <dataValidations count="3">
    <dataValidation type="list" allowBlank="1" showInputMessage="1" showErrorMessage="1" errorTitle="Interne, Apparenté, Externe" error="Veuillez choisir à partir de la liste déroulante" promptTitle="Répartition des coûts" prompt="Veuillez répartir les coûts selon qu'ils sont Interne, Apparenté ou Externe" sqref="J14:K19 J35:K42 J33:K33 J23:K27 J8:K8 J46:K56 J60:K66 J70:K78 J82:K85 J89:K91 J95:K108 J115:K123 J127:K139 J148:K152 J157:K171 J179:K186 J191:K192 J194:K194">
      <formula1>$J$225:$J$227</formula1>
    </dataValidation>
    <dataValidation type="list" allowBlank="1" showInputMessage="1" showErrorMessage="1" errorTitle="Canadien / Non-Canadien" error="Veuillez choisir à partir de la liste déroulante" promptTitle="Origine des coûts" prompt="Veuillez préciser l'origine des coûts: Canadienne ou Non-Canadienne" sqref="N14:O19 N157:O171 N33:O33 N23:O27 N194:O194 N95:O108 N60:O66 N70:O78 N82:O85 N89:O91 N35:O42 N115:O123 N127:O139 N148:O152 N46:O56 N179:O186 N191:O192 N8:O8">
      <formula1>$N$225:$N$226</formula1>
    </dataValidation>
    <dataValidation type="whole" allowBlank="1" showInputMessage="1" showErrorMessage="1" promptTitle="Imprévus" prompt="Voir commentaire" sqref="E192:G192">
      <formula1>0</formula1>
      <formula2>0</formula2>
    </dataValidation>
  </dataValidations>
  <pageMargins left="0.55118110236220474" right="0.55118110236220474" top="1.1811023622047245" bottom="0.98425196850393704" header="0.51181102362204722" footer="0.51181102362204722"/>
  <pageSetup scale="54" fitToHeight="8" orientation="landscape" r:id="rId1"/>
  <headerFooter alignWithMargins="0">
    <oddHeader>&amp;L&amp;G&amp;R&amp;"Arial,Gras"&amp;12VOLET EXPÉRIMENTAL
PRODUCTION
PHASE II : RAPPORT FINAL
DÉTAILLÉ DES COÛTS
&amp;A</oddHeader>
    <oddFooter>&amp;L&amp;8Fonds des médias du Canada - Volet Expérimental - Modèle de rapport de coûts de production - Version 1.3&amp;R&amp;9&amp;P de &amp;N</oddFooter>
  </headerFooter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"/>
  <sheetViews>
    <sheetView zoomScaleNormal="100" workbookViewId="0">
      <selection activeCell="A11" sqref="A11:B11"/>
    </sheetView>
  </sheetViews>
  <sheetFormatPr defaultRowHeight="12" x14ac:dyDescent="0.2"/>
  <cols>
    <col min="1" max="1" width="5.140625" style="75" customWidth="1"/>
    <col min="2" max="2" width="48.42578125" style="75" customWidth="1"/>
    <col min="3" max="3" width="11" style="75" customWidth="1"/>
    <col min="4" max="4" width="11.140625" style="75" customWidth="1"/>
    <col min="5" max="5" width="11.28515625" style="75" customWidth="1"/>
    <col min="6" max="6" width="17.42578125" style="75" customWidth="1"/>
    <col min="7" max="7" width="13.7109375" style="75" customWidth="1"/>
    <col min="8" max="256" width="11.42578125" style="75" customWidth="1"/>
    <col min="257" max="16384" width="9.140625" style="75"/>
  </cols>
  <sheetData>
    <row r="1" spans="1:6" s="70" customFormat="1" ht="15.75" customHeight="1" x14ac:dyDescent="0.2">
      <c r="B1" s="71" t="s">
        <v>100</v>
      </c>
      <c r="C1" s="284" t="str">
        <f>IF('Page sommaire (protéger)'!C1:F1="","",'Page sommaire (protéger)'!C1:F1)</f>
        <v/>
      </c>
      <c r="D1" s="284"/>
      <c r="E1" s="284"/>
      <c r="F1" s="284"/>
    </row>
    <row r="2" spans="1:6" s="70" customFormat="1" ht="15.75" customHeight="1" x14ac:dyDescent="0.2">
      <c r="B2" s="71" t="s">
        <v>216</v>
      </c>
      <c r="C2" s="284" t="str">
        <f>IF('Page sommaire (protéger)'!C2:F2="","",'Page sommaire (protéger)'!C2:F2)</f>
        <v/>
      </c>
      <c r="D2" s="284"/>
      <c r="E2" s="284"/>
      <c r="F2" s="285"/>
    </row>
    <row r="3" spans="1:6" s="70" customFormat="1" ht="15.75" customHeight="1" x14ac:dyDescent="0.2">
      <c r="B3" s="71" t="s">
        <v>101</v>
      </c>
      <c r="C3" s="284" t="str">
        <f>IF('Page sommaire (protéger)'!C3:F3="","",'Page sommaire (protéger)'!C3:F3)</f>
        <v/>
      </c>
      <c r="D3" s="284"/>
      <c r="E3" s="284"/>
      <c r="F3" s="285"/>
    </row>
    <row r="4" spans="1:6" s="70" customFormat="1" ht="15.75" customHeight="1" x14ac:dyDescent="0.2">
      <c r="B4" s="71" t="s">
        <v>102</v>
      </c>
      <c r="C4" s="286" t="str">
        <f>IF('Page sommaire (protéger)'!C4:F4="","",'Page sommaire (protéger)'!C4:F4)</f>
        <v/>
      </c>
      <c r="D4" s="286"/>
      <c r="E4" s="286"/>
      <c r="F4" s="286"/>
    </row>
    <row r="5" spans="1:6" s="70" customFormat="1" ht="15.75" customHeight="1" x14ac:dyDescent="0.2">
      <c r="B5" s="71"/>
      <c r="C5" s="219"/>
      <c r="D5" s="219"/>
      <c r="E5" s="219"/>
      <c r="F5" s="219"/>
    </row>
    <row r="6" spans="1:6" s="70" customFormat="1" ht="15.75" customHeight="1" x14ac:dyDescent="0.2">
      <c r="B6" s="71"/>
      <c r="C6" s="219"/>
      <c r="D6" s="219"/>
      <c r="E6" s="219"/>
      <c r="F6" s="219"/>
    </row>
    <row r="7" spans="1:6" s="70" customFormat="1" ht="12.75" x14ac:dyDescent="0.2">
      <c r="A7" s="127" t="s">
        <v>123</v>
      </c>
      <c r="B7" s="128"/>
      <c r="C7" s="129">
        <f>'Page sommaire (protéger)'!G41</f>
        <v>0</v>
      </c>
    </row>
    <row r="8" spans="1:6" s="2" customFormat="1" ht="15.75" customHeight="1" x14ac:dyDescent="0.2">
      <c r="B8" s="72"/>
      <c r="C8" s="97"/>
      <c r="D8" s="97"/>
      <c r="E8" s="97"/>
      <c r="F8" s="97"/>
    </row>
    <row r="9" spans="1:6" s="70" customFormat="1" ht="12.75" x14ac:dyDescent="0.2">
      <c r="A9" s="287" t="s">
        <v>185</v>
      </c>
      <c r="B9" s="288"/>
      <c r="C9" s="288"/>
      <c r="D9" s="288"/>
      <c r="E9" s="288"/>
      <c r="F9" s="289"/>
    </row>
    <row r="10" spans="1:6" s="2" customFormat="1" ht="27" customHeight="1" x14ac:dyDescent="0.2">
      <c r="A10" s="278" t="s">
        <v>186</v>
      </c>
      <c r="B10" s="279"/>
      <c r="C10" s="99" t="s">
        <v>187</v>
      </c>
      <c r="D10" s="100" t="s">
        <v>188</v>
      </c>
      <c r="E10" s="280" t="s">
        <v>189</v>
      </c>
      <c r="F10" s="281"/>
    </row>
    <row r="11" spans="1:6" s="125" customFormat="1" ht="12.75" x14ac:dyDescent="0.2">
      <c r="A11" s="282"/>
      <c r="B11" s="283"/>
      <c r="C11" s="170"/>
      <c r="D11" s="171" t="str">
        <f t="shared" ref="D11:D16" si="0">IF(C11&gt;0,C11/C$27,"")</f>
        <v/>
      </c>
      <c r="E11" s="282"/>
      <c r="F11" s="283"/>
    </row>
    <row r="12" spans="1:6" s="125" customFormat="1" ht="12.75" x14ac:dyDescent="0.2">
      <c r="A12" s="282"/>
      <c r="B12" s="283"/>
      <c r="C12" s="170"/>
      <c r="D12" s="171" t="str">
        <f t="shared" si="0"/>
        <v/>
      </c>
      <c r="E12" s="282"/>
      <c r="F12" s="283"/>
    </row>
    <row r="13" spans="1:6" s="125" customFormat="1" ht="12.75" x14ac:dyDescent="0.2">
      <c r="A13" s="282"/>
      <c r="B13" s="283"/>
      <c r="C13" s="170"/>
      <c r="D13" s="171" t="str">
        <f t="shared" si="0"/>
        <v/>
      </c>
      <c r="E13" s="282"/>
      <c r="F13" s="283"/>
    </row>
    <row r="14" spans="1:6" s="125" customFormat="1" ht="12.75" x14ac:dyDescent="0.2">
      <c r="A14" s="282"/>
      <c r="B14" s="283"/>
      <c r="C14" s="170"/>
      <c r="D14" s="171" t="str">
        <f t="shared" si="0"/>
        <v/>
      </c>
      <c r="E14" s="282"/>
      <c r="F14" s="283"/>
    </row>
    <row r="15" spans="1:6" s="125" customFormat="1" ht="12.75" x14ac:dyDescent="0.2">
      <c r="A15" s="282"/>
      <c r="B15" s="283"/>
      <c r="C15" s="170"/>
      <c r="D15" s="171" t="str">
        <f t="shared" si="0"/>
        <v/>
      </c>
      <c r="E15" s="282"/>
      <c r="F15" s="283"/>
    </row>
    <row r="16" spans="1:6" s="125" customFormat="1" ht="12.75" x14ac:dyDescent="0.2">
      <c r="A16" s="282"/>
      <c r="B16" s="283"/>
      <c r="C16" s="170"/>
      <c r="D16" s="171" t="str">
        <f t="shared" si="0"/>
        <v/>
      </c>
      <c r="E16" s="282"/>
      <c r="F16" s="283"/>
    </row>
    <row r="17" spans="1:7" s="125" customFormat="1" ht="12.75" x14ac:dyDescent="0.2">
      <c r="A17" s="282"/>
      <c r="B17" s="283"/>
      <c r="C17" s="170"/>
      <c r="D17" s="171" t="str">
        <f t="shared" ref="D17:D26" si="1">IF(C17&gt;0,C17/C$27,"")</f>
        <v/>
      </c>
      <c r="E17" s="282"/>
      <c r="F17" s="283"/>
    </row>
    <row r="18" spans="1:7" s="125" customFormat="1" ht="12.75" x14ac:dyDescent="0.2">
      <c r="A18" s="282"/>
      <c r="B18" s="283"/>
      <c r="C18" s="170"/>
      <c r="D18" s="171" t="str">
        <f t="shared" si="1"/>
        <v/>
      </c>
      <c r="E18" s="282"/>
      <c r="F18" s="283"/>
    </row>
    <row r="19" spans="1:7" s="125" customFormat="1" ht="12.75" x14ac:dyDescent="0.2">
      <c r="A19" s="282"/>
      <c r="B19" s="283"/>
      <c r="C19" s="170"/>
      <c r="D19" s="171" t="str">
        <f t="shared" si="1"/>
        <v/>
      </c>
      <c r="E19" s="282"/>
      <c r="F19" s="283"/>
    </row>
    <row r="20" spans="1:7" s="125" customFormat="1" ht="12.75" x14ac:dyDescent="0.2">
      <c r="A20" s="282"/>
      <c r="B20" s="283"/>
      <c r="C20" s="170"/>
      <c r="D20" s="171" t="str">
        <f t="shared" si="1"/>
        <v/>
      </c>
      <c r="E20" s="282"/>
      <c r="F20" s="283"/>
    </row>
    <row r="21" spans="1:7" s="125" customFormat="1" ht="12.75" x14ac:dyDescent="0.2">
      <c r="A21" s="282"/>
      <c r="B21" s="283"/>
      <c r="C21" s="170"/>
      <c r="D21" s="171" t="str">
        <f t="shared" si="1"/>
        <v/>
      </c>
      <c r="E21" s="282"/>
      <c r="F21" s="283"/>
    </row>
    <row r="22" spans="1:7" s="125" customFormat="1" ht="12.75" x14ac:dyDescent="0.2">
      <c r="A22" s="282"/>
      <c r="B22" s="283"/>
      <c r="C22" s="170"/>
      <c r="D22" s="171" t="str">
        <f t="shared" si="1"/>
        <v/>
      </c>
      <c r="E22" s="282"/>
      <c r="F22" s="283"/>
    </row>
    <row r="23" spans="1:7" s="125" customFormat="1" ht="12.75" x14ac:dyDescent="0.2">
      <c r="A23" s="282"/>
      <c r="B23" s="283"/>
      <c r="C23" s="170"/>
      <c r="D23" s="171" t="str">
        <f t="shared" si="1"/>
        <v/>
      </c>
      <c r="E23" s="282"/>
      <c r="F23" s="283"/>
    </row>
    <row r="24" spans="1:7" s="125" customFormat="1" ht="12.75" x14ac:dyDescent="0.2">
      <c r="A24" s="282"/>
      <c r="B24" s="283"/>
      <c r="C24" s="170"/>
      <c r="D24" s="171" t="str">
        <f t="shared" si="1"/>
        <v/>
      </c>
      <c r="E24" s="282"/>
      <c r="F24" s="283"/>
    </row>
    <row r="25" spans="1:7" s="125" customFormat="1" ht="12.75" x14ac:dyDescent="0.2">
      <c r="A25" s="282"/>
      <c r="B25" s="283"/>
      <c r="C25" s="172"/>
      <c r="D25" s="171" t="str">
        <f t="shared" si="1"/>
        <v/>
      </c>
      <c r="E25" s="282"/>
      <c r="F25" s="283"/>
    </row>
    <row r="26" spans="1:7" s="125" customFormat="1" ht="12.75" x14ac:dyDescent="0.2">
      <c r="A26" s="282"/>
      <c r="B26" s="283"/>
      <c r="C26" s="170"/>
      <c r="D26" s="171" t="str">
        <f t="shared" si="1"/>
        <v/>
      </c>
      <c r="E26" s="282"/>
      <c r="F26" s="283"/>
    </row>
    <row r="27" spans="1:7" s="70" customFormat="1" ht="12.75" customHeight="1" x14ac:dyDescent="0.2">
      <c r="A27" s="290" t="s">
        <v>99</v>
      </c>
      <c r="B27" s="291"/>
      <c r="C27" s="129">
        <f>SUM(C11:C26)</f>
        <v>0</v>
      </c>
      <c r="D27" s="135">
        <f>SUM(D11:D26)</f>
        <v>0</v>
      </c>
      <c r="E27" s="292"/>
      <c r="F27" s="293"/>
    </row>
    <row r="28" spans="1:7" ht="12" customHeight="1" x14ac:dyDescent="0.2">
      <c r="B28" s="7"/>
      <c r="C28" s="7"/>
      <c r="D28" s="7"/>
      <c r="E28" s="7"/>
      <c r="F28" s="7"/>
      <c r="G28" s="7"/>
    </row>
    <row r="29" spans="1:7" s="101" customFormat="1" ht="12.75" x14ac:dyDescent="0.2">
      <c r="B29" s="190" t="str">
        <f>IF(C27&lt;&gt;'Page sommaire (protéger)'!G41,"FINANCEMENT - Note: Le financement total doit égaler les coûts totaux","")</f>
        <v/>
      </c>
    </row>
    <row r="30" spans="1:7" s="2" customFormat="1" x14ac:dyDescent="0.2">
      <c r="B30" s="7"/>
      <c r="C30" s="29"/>
      <c r="D30" s="29"/>
      <c r="E30" s="29"/>
      <c r="F30" s="29"/>
    </row>
    <row r="31" spans="1:7" s="2" customFormat="1" x14ac:dyDescent="0.2">
      <c r="B31" s="7"/>
      <c r="C31" s="29"/>
      <c r="D31" s="29"/>
      <c r="E31" s="29"/>
      <c r="F31" s="29"/>
    </row>
    <row r="33" spans="1:6" s="2" customFormat="1" ht="33" customHeight="1" x14ac:dyDescent="0.2">
      <c r="A33" s="294"/>
      <c r="B33" s="294"/>
      <c r="C33" s="294"/>
      <c r="D33" s="75"/>
      <c r="E33" s="244" t="str">
        <f>IF('Page sommaire (protéger)'!$E47:$F47="","",'Page sommaire (protéger)'!$E47:$F47)</f>
        <v/>
      </c>
      <c r="F33" s="244"/>
    </row>
    <row r="34" spans="1:6" s="2" customFormat="1" x14ac:dyDescent="0.2">
      <c r="A34" s="75" t="s">
        <v>121</v>
      </c>
      <c r="B34" s="86"/>
      <c r="C34" s="86"/>
      <c r="D34" s="86"/>
      <c r="E34" s="75" t="s">
        <v>122</v>
      </c>
    </row>
    <row r="35" spans="1:6" s="2" customFormat="1" x14ac:dyDescent="0.2"/>
    <row r="53" spans="5:5" hidden="1" x14ac:dyDescent="0.2"/>
    <row r="54" spans="5:5" ht="12.75" hidden="1" x14ac:dyDescent="0.2">
      <c r="E54" s="1" t="s">
        <v>195</v>
      </c>
    </row>
    <row r="55" spans="5:5" ht="12.75" hidden="1" x14ac:dyDescent="0.2">
      <c r="E55" s="226" t="s">
        <v>218</v>
      </c>
    </row>
    <row r="56" spans="5:5" ht="12.75" hidden="1" x14ac:dyDescent="0.2">
      <c r="E56" s="1" t="s">
        <v>203</v>
      </c>
    </row>
    <row r="57" spans="5:5" ht="12.75" hidden="1" x14ac:dyDescent="0.2">
      <c r="E57" s="1" t="s">
        <v>2</v>
      </c>
    </row>
    <row r="58" spans="5:5" ht="12.75" hidden="1" x14ac:dyDescent="0.2">
      <c r="E58" s="1" t="s">
        <v>197</v>
      </c>
    </row>
    <row r="59" spans="5:5" ht="25.5" hidden="1" x14ac:dyDescent="0.2">
      <c r="E59" s="225" t="s">
        <v>198</v>
      </c>
    </row>
    <row r="60" spans="5:5" ht="12.75" hidden="1" x14ac:dyDescent="0.2">
      <c r="E60" s="1" t="s">
        <v>200</v>
      </c>
    </row>
    <row r="61" spans="5:5" ht="12.75" hidden="1" x14ac:dyDescent="0.2">
      <c r="E61" s="1" t="s">
        <v>3</v>
      </c>
    </row>
    <row r="62" spans="5:5" ht="12.75" hidden="1" x14ac:dyDescent="0.2">
      <c r="E62" s="1" t="s">
        <v>202</v>
      </c>
    </row>
    <row r="63" spans="5:5" ht="12.75" hidden="1" x14ac:dyDescent="0.2">
      <c r="E63" s="1" t="s">
        <v>201</v>
      </c>
    </row>
    <row r="64" spans="5:5" ht="12.75" hidden="1" x14ac:dyDescent="0.2">
      <c r="E64" s="1" t="s">
        <v>199</v>
      </c>
    </row>
    <row r="65" spans="5:5" ht="12.75" hidden="1" x14ac:dyDescent="0.2">
      <c r="E65" s="1" t="s">
        <v>196</v>
      </c>
    </row>
  </sheetData>
  <sheetProtection password="E931" sheet="1" objects="1" scenarios="1" selectLockedCells="1"/>
  <mergeCells count="43">
    <mergeCell ref="A33:C33"/>
    <mergeCell ref="E33:F33"/>
    <mergeCell ref="A16:B16"/>
    <mergeCell ref="A17:B17"/>
    <mergeCell ref="A18:B18"/>
    <mergeCell ref="A22:B22"/>
    <mergeCell ref="E16:F16"/>
    <mergeCell ref="E17:F17"/>
    <mergeCell ref="A25:B25"/>
    <mergeCell ref="E25:F25"/>
    <mergeCell ref="A26:B26"/>
    <mergeCell ref="E26:F26"/>
    <mergeCell ref="A27:B27"/>
    <mergeCell ref="E27:F27"/>
    <mergeCell ref="E15:F15"/>
    <mergeCell ref="A23:B23"/>
    <mergeCell ref="E23:F23"/>
    <mergeCell ref="A24:B24"/>
    <mergeCell ref="E24:F24"/>
    <mergeCell ref="E18:F18"/>
    <mergeCell ref="E22:F22"/>
    <mergeCell ref="A19:B19"/>
    <mergeCell ref="E19:F19"/>
    <mergeCell ref="A20:B20"/>
    <mergeCell ref="E20:F20"/>
    <mergeCell ref="A21:B21"/>
    <mergeCell ref="E21:F21"/>
    <mergeCell ref="A15:B15"/>
    <mergeCell ref="A12:B12"/>
    <mergeCell ref="E12:F12"/>
    <mergeCell ref="A13:B13"/>
    <mergeCell ref="E13:F13"/>
    <mergeCell ref="A14:B14"/>
    <mergeCell ref="E14:F14"/>
    <mergeCell ref="A10:B10"/>
    <mergeCell ref="E10:F10"/>
    <mergeCell ref="A11:B11"/>
    <mergeCell ref="E11:F11"/>
    <mergeCell ref="C1:F1"/>
    <mergeCell ref="C2:F2"/>
    <mergeCell ref="C3:F3"/>
    <mergeCell ref="C4:F4"/>
    <mergeCell ref="A9:F9"/>
  </mergeCells>
  <dataValidations disablePrompts="1" count="1">
    <dataValidation type="list" allowBlank="1" showInputMessage="1" showErrorMessage="1" sqref="E11:E26 F11:F16 F18:F26">
      <formula1>$E$53:$E$65</formula1>
    </dataValidation>
  </dataValidations>
  <pageMargins left="0.55118110236220474" right="0.55118110236220474" top="1.1811023622047245" bottom="0.98425196850393704" header="0.51181102362204722" footer="0.51181102362204722"/>
  <pageSetup scale="95" orientation="landscape"/>
  <headerFooter alignWithMargins="0">
    <oddHeader>&amp;L&amp;G&amp;R&amp;"Arial,Gras"&amp;12VOLET EXPÉRIMENTAL
PRODUCTION
PHASE II : RAPPORT FINAL
DÉTAILLÉ DES COÛTS
&amp;A</oddHeader>
    <oddFooter>&amp;L&amp;8Fonds des médias du Canada - Volet Expérimental - Modèle de rapport de coûts de production - Version 1.3&amp;R&amp;9&amp;P de &amp;N</oddFooter>
  </headerFooter>
  <legacyDrawingHF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zoomScaleNormal="100" workbookViewId="0">
      <selection activeCell="A10" sqref="A10"/>
    </sheetView>
  </sheetViews>
  <sheetFormatPr defaultRowHeight="12" x14ac:dyDescent="0.2"/>
  <cols>
    <col min="1" max="1" width="8.7109375" style="116" customWidth="1"/>
    <col min="2" max="2" width="45.42578125" style="116" customWidth="1"/>
    <col min="3" max="3" width="12.42578125" style="116" customWidth="1"/>
    <col min="4" max="4" width="28.28515625" style="116" customWidth="1"/>
    <col min="5" max="5" width="165.42578125" style="116" customWidth="1"/>
    <col min="6" max="6" width="11.85546875" style="116" customWidth="1"/>
    <col min="7" max="10" width="9.7109375" style="116" customWidth="1"/>
    <col min="11" max="11" width="10.140625" style="116" customWidth="1"/>
    <col min="12" max="256" width="11.42578125" style="116" customWidth="1"/>
    <col min="257" max="16384" width="9.140625" style="116"/>
  </cols>
  <sheetData>
    <row r="1" spans="1:6" s="131" customFormat="1" ht="15.75" customHeight="1" x14ac:dyDescent="0.2">
      <c r="B1" s="136" t="s">
        <v>100</v>
      </c>
      <c r="C1" s="238" t="str">
        <f>IF('Page sommaire (protéger)'!C1:F1="","",'Page sommaire (protéger)'!C1:F1)</f>
        <v/>
      </c>
      <c r="D1" s="238"/>
      <c r="E1" s="173"/>
      <c r="F1" s="46"/>
    </row>
    <row r="2" spans="1:6" s="131" customFormat="1" ht="15.75" customHeight="1" x14ac:dyDescent="0.2">
      <c r="B2" s="136" t="s">
        <v>216</v>
      </c>
      <c r="C2" s="238" t="str">
        <f>IF('Page sommaire (protéger)'!C2:F2="","",'Page sommaire (protéger)'!C2:F2)</f>
        <v/>
      </c>
      <c r="D2" s="238"/>
      <c r="E2" s="173"/>
      <c r="F2" s="46"/>
    </row>
    <row r="3" spans="1:6" s="131" customFormat="1" ht="15.75" customHeight="1" x14ac:dyDescent="0.2">
      <c r="B3" s="136" t="s">
        <v>101</v>
      </c>
      <c r="C3" s="238" t="str">
        <f>IF('Page sommaire (protéger)'!C3:F3="","",'Page sommaire (protéger)'!C3:F3)</f>
        <v/>
      </c>
      <c r="D3" s="238"/>
      <c r="E3" s="173"/>
      <c r="F3" s="46"/>
    </row>
    <row r="4" spans="1:6" s="131" customFormat="1" ht="15.75" customHeight="1" x14ac:dyDescent="0.2">
      <c r="B4" s="136" t="s">
        <v>102</v>
      </c>
      <c r="C4" s="238" t="str">
        <f>IF('Page sommaire (protéger)'!C4:F4="","",'Page sommaire (protéger)'!C4:F4)</f>
        <v/>
      </c>
      <c r="D4" s="238"/>
      <c r="E4" s="173"/>
      <c r="F4" s="46"/>
    </row>
    <row r="5" spans="1:6" s="131" customFormat="1" ht="15.75" customHeight="1" x14ac:dyDescent="0.2">
      <c r="B5" s="136"/>
      <c r="C5" s="173"/>
      <c r="D5" s="173"/>
      <c r="E5" s="173"/>
      <c r="F5" s="46"/>
    </row>
    <row r="6" spans="1:6" s="118" customFormat="1" ht="15.75" customHeight="1" x14ac:dyDescent="0.2">
      <c r="A6" s="119"/>
      <c r="B6" s="120" t="s">
        <v>4</v>
      </c>
      <c r="C6" s="120"/>
      <c r="D6" s="121"/>
    </row>
    <row r="7" spans="1:6" s="131" customFormat="1" ht="12.75" x14ac:dyDescent="0.2">
      <c r="A7" s="130" t="s">
        <v>194</v>
      </c>
      <c r="C7" s="130"/>
      <c r="D7" s="132"/>
    </row>
    <row r="8" spans="1:6" s="118" customFormat="1" x14ac:dyDescent="0.2"/>
    <row r="9" spans="1:6" s="118" customFormat="1" ht="24" x14ac:dyDescent="0.2">
      <c r="A9" s="142" t="s">
        <v>103</v>
      </c>
      <c r="B9" s="142" t="s">
        <v>5</v>
      </c>
      <c r="C9" s="26" t="s">
        <v>190</v>
      </c>
      <c r="D9" s="26" t="s">
        <v>191</v>
      </c>
      <c r="E9" s="98" t="s">
        <v>192</v>
      </c>
    </row>
    <row r="10" spans="1:6" s="125" customFormat="1" ht="12.75" customHeight="1" x14ac:dyDescent="0.2">
      <c r="A10" s="122"/>
      <c r="B10" s="228"/>
      <c r="C10" s="123"/>
      <c r="D10" s="124"/>
      <c r="E10" s="228"/>
    </row>
    <row r="11" spans="1:6" s="125" customFormat="1" ht="12.75" customHeight="1" x14ac:dyDescent="0.2">
      <c r="A11" s="122"/>
      <c r="B11" s="228"/>
      <c r="C11" s="123"/>
      <c r="D11" s="124"/>
      <c r="E11" s="228"/>
    </row>
    <row r="12" spans="1:6" s="125" customFormat="1" ht="12.75" customHeight="1" x14ac:dyDescent="0.2">
      <c r="A12" s="122"/>
      <c r="B12" s="228"/>
      <c r="C12" s="123"/>
      <c r="D12" s="124"/>
      <c r="E12" s="228"/>
    </row>
    <row r="13" spans="1:6" s="125" customFormat="1" ht="12.75" customHeight="1" x14ac:dyDescent="0.2">
      <c r="A13" s="122"/>
      <c r="B13" s="228"/>
      <c r="C13" s="123"/>
      <c r="D13" s="124"/>
      <c r="E13" s="228"/>
    </row>
    <row r="14" spans="1:6" s="125" customFormat="1" ht="12.75" customHeight="1" x14ac:dyDescent="0.2">
      <c r="A14" s="122"/>
      <c r="B14" s="228"/>
      <c r="C14" s="123"/>
      <c r="D14" s="124"/>
      <c r="E14" s="228"/>
    </row>
    <row r="15" spans="1:6" s="125" customFormat="1" ht="12.75" customHeight="1" x14ac:dyDescent="0.2">
      <c r="A15" s="122"/>
      <c r="B15" s="228"/>
      <c r="C15" s="123"/>
      <c r="D15" s="124"/>
      <c r="E15" s="228"/>
    </row>
    <row r="16" spans="1:6" s="125" customFormat="1" ht="12.75" customHeight="1" x14ac:dyDescent="0.2">
      <c r="A16" s="122"/>
      <c r="B16" s="228"/>
      <c r="C16" s="123"/>
      <c r="D16" s="124"/>
      <c r="E16" s="228"/>
    </row>
    <row r="17" spans="1:5" s="125" customFormat="1" ht="12.75" customHeight="1" x14ac:dyDescent="0.2">
      <c r="A17" s="122"/>
      <c r="B17" s="228"/>
      <c r="C17" s="123"/>
      <c r="D17" s="124"/>
      <c r="E17" s="228"/>
    </row>
    <row r="18" spans="1:5" s="125" customFormat="1" ht="12.75" customHeight="1" x14ac:dyDescent="0.2">
      <c r="A18" s="122"/>
      <c r="B18" s="228"/>
      <c r="C18" s="123"/>
      <c r="D18" s="124"/>
      <c r="E18" s="228"/>
    </row>
    <row r="19" spans="1:5" s="125" customFormat="1" ht="12.75" customHeight="1" x14ac:dyDescent="0.2">
      <c r="A19" s="122"/>
      <c r="B19" s="228"/>
      <c r="C19" s="123"/>
      <c r="D19" s="124"/>
      <c r="E19" s="228"/>
    </row>
    <row r="20" spans="1:5" s="125" customFormat="1" ht="12.75" customHeight="1" x14ac:dyDescent="0.2">
      <c r="A20" s="122"/>
      <c r="B20" s="228"/>
      <c r="C20" s="123"/>
      <c r="D20" s="124"/>
      <c r="E20" s="228"/>
    </row>
    <row r="21" spans="1:5" s="125" customFormat="1" ht="12.75" customHeight="1" x14ac:dyDescent="0.2">
      <c r="A21" s="122"/>
      <c r="B21" s="228"/>
      <c r="C21" s="123"/>
      <c r="D21" s="124"/>
      <c r="E21" s="228"/>
    </row>
    <row r="22" spans="1:5" s="125" customFormat="1" ht="12.75" customHeight="1" x14ac:dyDescent="0.2">
      <c r="A22" s="122"/>
      <c r="B22" s="228"/>
      <c r="C22" s="123"/>
      <c r="D22" s="124"/>
      <c r="E22" s="228"/>
    </row>
    <row r="23" spans="1:5" s="125" customFormat="1" ht="12.75" customHeight="1" x14ac:dyDescent="0.2">
      <c r="A23" s="122"/>
      <c r="B23" s="228"/>
      <c r="C23" s="123"/>
      <c r="D23" s="124"/>
      <c r="E23" s="228"/>
    </row>
    <row r="24" spans="1:5" s="125" customFormat="1" ht="12.75" customHeight="1" x14ac:dyDescent="0.2">
      <c r="A24" s="122"/>
      <c r="B24" s="228"/>
      <c r="C24" s="123"/>
      <c r="D24" s="124"/>
      <c r="E24" s="228"/>
    </row>
    <row r="25" spans="1:5" s="125" customFormat="1" ht="12.75" customHeight="1" x14ac:dyDescent="0.2">
      <c r="A25" s="122"/>
      <c r="B25" s="228"/>
      <c r="C25" s="126"/>
      <c r="D25" s="124"/>
      <c r="E25" s="228"/>
    </row>
    <row r="26" spans="1:5" s="125" customFormat="1" ht="12.75" customHeight="1" x14ac:dyDescent="0.2">
      <c r="A26" s="122"/>
      <c r="B26" s="228"/>
      <c r="C26" s="126"/>
      <c r="D26" s="124"/>
      <c r="E26" s="228"/>
    </row>
    <row r="27" spans="1:5" s="125" customFormat="1" ht="12.75" customHeight="1" x14ac:dyDescent="0.2">
      <c r="A27" s="122"/>
      <c r="B27" s="228"/>
      <c r="C27" s="126"/>
      <c r="D27" s="124"/>
      <c r="E27" s="228"/>
    </row>
    <row r="28" spans="1:5" s="125" customFormat="1" ht="12.75" customHeight="1" x14ac:dyDescent="0.2">
      <c r="A28" s="122"/>
      <c r="B28" s="228"/>
      <c r="C28" s="126"/>
      <c r="D28" s="124"/>
      <c r="E28" s="228"/>
    </row>
    <row r="29" spans="1:5" s="125" customFormat="1" ht="12.75" customHeight="1" x14ac:dyDescent="0.2">
      <c r="A29" s="122"/>
      <c r="B29" s="228"/>
      <c r="C29" s="126"/>
      <c r="D29" s="124"/>
      <c r="E29" s="228"/>
    </row>
    <row r="30" spans="1:5" s="125" customFormat="1" ht="12.75" customHeight="1" x14ac:dyDescent="0.2">
      <c r="A30" s="122"/>
      <c r="B30" s="228"/>
      <c r="C30" s="126"/>
      <c r="D30" s="124"/>
      <c r="E30" s="228"/>
    </row>
    <row r="31" spans="1:5" s="125" customFormat="1" ht="12.75" customHeight="1" x14ac:dyDescent="0.2">
      <c r="A31" s="122"/>
      <c r="B31" s="228"/>
      <c r="C31" s="126"/>
      <c r="D31" s="124"/>
      <c r="E31" s="228"/>
    </row>
    <row r="32" spans="1:5" s="125" customFormat="1" ht="12.75" customHeight="1" x14ac:dyDescent="0.2">
      <c r="A32" s="122"/>
      <c r="B32" s="228"/>
      <c r="C32" s="126"/>
      <c r="D32" s="124"/>
      <c r="E32" s="228"/>
    </row>
    <row r="33" spans="1:5" s="125" customFormat="1" ht="12.75" customHeight="1" x14ac:dyDescent="0.2">
      <c r="A33" s="122"/>
      <c r="B33" s="228"/>
      <c r="C33" s="126"/>
      <c r="D33" s="124"/>
      <c r="E33" s="228"/>
    </row>
    <row r="34" spans="1:5" s="125" customFormat="1" ht="12.75" customHeight="1" x14ac:dyDescent="0.2">
      <c r="A34" s="122"/>
      <c r="B34" s="228"/>
      <c r="C34" s="126"/>
      <c r="D34" s="124"/>
      <c r="E34" s="228"/>
    </row>
    <row r="35" spans="1:5" s="125" customFormat="1" ht="12.75" customHeight="1" x14ac:dyDescent="0.2">
      <c r="A35" s="122"/>
      <c r="B35" s="228"/>
      <c r="C35" s="126"/>
      <c r="D35" s="124"/>
      <c r="E35" s="228"/>
    </row>
    <row r="36" spans="1:5" s="125" customFormat="1" ht="12.75" customHeight="1" x14ac:dyDescent="0.2">
      <c r="A36" s="122"/>
      <c r="B36" s="228"/>
      <c r="C36" s="126"/>
      <c r="D36" s="124"/>
      <c r="E36" s="228"/>
    </row>
    <row r="37" spans="1:5" s="125" customFormat="1" ht="12.75" customHeight="1" x14ac:dyDescent="0.2">
      <c r="A37" s="122"/>
      <c r="B37" s="228"/>
      <c r="C37" s="126"/>
      <c r="D37" s="124"/>
      <c r="E37" s="228"/>
    </row>
    <row r="38" spans="1:5" s="125" customFormat="1" ht="12.75" customHeight="1" x14ac:dyDescent="0.2">
      <c r="A38" s="122"/>
      <c r="B38" s="228"/>
      <c r="C38" s="126"/>
      <c r="D38" s="124"/>
      <c r="E38" s="228"/>
    </row>
    <row r="39" spans="1:5" s="125" customFormat="1" ht="12.75" customHeight="1" x14ac:dyDescent="0.2">
      <c r="A39" s="122"/>
      <c r="B39" s="228"/>
      <c r="C39" s="126"/>
      <c r="D39" s="124"/>
      <c r="E39" s="228"/>
    </row>
    <row r="40" spans="1:5" s="125" customFormat="1" ht="12.75" customHeight="1" x14ac:dyDescent="0.2">
      <c r="A40" s="122"/>
      <c r="B40" s="228"/>
      <c r="C40" s="126"/>
      <c r="D40" s="124"/>
      <c r="E40" s="228"/>
    </row>
    <row r="41" spans="1:5" s="125" customFormat="1" ht="12.75" customHeight="1" x14ac:dyDescent="0.2">
      <c r="A41" s="122"/>
      <c r="B41" s="228"/>
      <c r="C41" s="126"/>
      <c r="D41" s="124"/>
      <c r="E41" s="228"/>
    </row>
    <row r="42" spans="1:5" s="125" customFormat="1" ht="12.75" customHeight="1" x14ac:dyDescent="0.2">
      <c r="A42" s="122"/>
      <c r="B42" s="228"/>
      <c r="C42" s="126"/>
      <c r="D42" s="124"/>
      <c r="E42" s="228"/>
    </row>
    <row r="64" spans="5:5" hidden="1" x14ac:dyDescent="0.2">
      <c r="E64" s="117"/>
    </row>
    <row r="65" spans="4:5" hidden="1" x14ac:dyDescent="0.2">
      <c r="D65" s="117" t="s">
        <v>204</v>
      </c>
    </row>
    <row r="66" spans="4:5" hidden="1" x14ac:dyDescent="0.2">
      <c r="D66" s="117" t="s">
        <v>205</v>
      </c>
    </row>
    <row r="67" spans="4:5" hidden="1" x14ac:dyDescent="0.2">
      <c r="D67" s="117" t="s">
        <v>206</v>
      </c>
    </row>
    <row r="68" spans="4:5" hidden="1" x14ac:dyDescent="0.2">
      <c r="D68" s="117" t="s">
        <v>207</v>
      </c>
    </row>
    <row r="69" spans="4:5" hidden="1" x14ac:dyDescent="0.2">
      <c r="D69" s="117" t="s">
        <v>208</v>
      </c>
    </row>
    <row r="70" spans="4:5" hidden="1" x14ac:dyDescent="0.2">
      <c r="D70" s="117" t="s">
        <v>209</v>
      </c>
    </row>
    <row r="71" spans="4:5" hidden="1" x14ac:dyDescent="0.2">
      <c r="D71" s="117" t="s">
        <v>210</v>
      </c>
    </row>
    <row r="72" spans="4:5" hidden="1" x14ac:dyDescent="0.2">
      <c r="D72" s="117" t="s">
        <v>211</v>
      </c>
    </row>
    <row r="73" spans="4:5" x14ac:dyDescent="0.2">
      <c r="E73" s="117"/>
    </row>
    <row r="74" spans="4:5" x14ac:dyDescent="0.2">
      <c r="E74" s="117"/>
    </row>
  </sheetData>
  <sheetProtection selectLockedCells="1"/>
  <mergeCells count="4">
    <mergeCell ref="C1:D1"/>
    <mergeCell ref="C2:D2"/>
    <mergeCell ref="C3:D3"/>
    <mergeCell ref="C4:D4"/>
  </mergeCells>
  <phoneticPr fontId="5" type="noConversion"/>
  <dataValidations count="2">
    <dataValidation type="list" allowBlank="1" showInputMessage="1" showErrorMessage="1" sqref="D11:D24">
      <formula1>$D$64:$D$64</formula1>
    </dataValidation>
    <dataValidation type="list" allowBlank="1" showInputMessage="1" showErrorMessage="1" sqref="D10">
      <formula1>$D$64:$D$630</formula1>
    </dataValidation>
  </dataValidations>
  <pageMargins left="0.55118110236220474" right="0.55118110236220474" top="1.1811023622047245" bottom="0.98425196850393704" header="0.51181102362204722" footer="0.51181102362204722"/>
  <pageSetup scale="83" orientation="landscape"/>
  <headerFooter alignWithMargins="0">
    <oddHeader>&amp;L&amp;G&amp;R&amp;"Arial,Gras"&amp;12VOLET EXPÉRIMENTAL
PRODUCTION
PHASE II : RAPPORT FINAL
DÉTAILLÉ DES COÛTS
&amp;A</oddHeader>
    <oddFooter>&amp;L&amp;8Fonds des médias du Canada - Volet Expérimental - Modèle de rapport de coûts de production - Version 1.3&amp;R&amp;9&amp;P de &amp;N</oddFooter>
  </headerFooter>
  <legacyDrawingHF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4" ma:contentTypeDescription="Create a new document." ma:contentTypeScope="" ma:versionID="d28c6ab344c0e63414117e714cac8e2e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52165c3308d8f3b9bc167a7a4ea78f90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F583943-5388-4C06-B06C-EB44A399A3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ACF4351-0EFA-4E45-803D-B944DB2387A2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9F6B8BEF-BF18-49BA-B5D2-950017BBC717}"/>
</file>

<file path=customXml/itemProps4.xml><?xml version="1.0" encoding="utf-8"?>
<ds:datastoreItem xmlns:ds="http://schemas.openxmlformats.org/officeDocument/2006/customXml" ds:itemID="{E100BE2E-67E3-47EC-839D-8B9F6E6CEC4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Page sommaire (protéger)</vt:lpstr>
      <vt:lpstr>Détail - Allocation &amp; Origine</vt:lpstr>
      <vt:lpstr>Détail des coûts</vt:lpstr>
      <vt:lpstr>Financement final</vt:lpstr>
      <vt:lpstr>Explication des écarts</vt:lpstr>
      <vt:lpstr>'Détail - Allocation &amp; Origine'!Print_Area</vt:lpstr>
      <vt:lpstr>'Détail des coûts'!Print_Area</vt:lpstr>
      <vt:lpstr>'Explication des écarts'!Print_Area</vt:lpstr>
      <vt:lpstr>'Financement final'!Print_Area</vt:lpstr>
      <vt:lpstr>'Page sommaire (protéger)'!Print_Area</vt:lpstr>
      <vt:lpstr>'Détail des coûts'!Print_Titles</vt:lpstr>
      <vt:lpstr>'Page sommaire (protéger)'!Print_Titles</vt:lpstr>
    </vt:vector>
  </TitlesOfParts>
  <Company>Telefilm Canada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Clarkson</dc:creator>
  <cp:lastModifiedBy>Deschênes, Michelle (MTL)</cp:lastModifiedBy>
  <cp:lastPrinted>2018-04-19T15:51:18Z</cp:lastPrinted>
  <dcterms:created xsi:type="dcterms:W3CDTF">2002-10-04T15:00:59Z</dcterms:created>
  <dcterms:modified xsi:type="dcterms:W3CDTF">2021-08-30T19:58:15Z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Rizkallah-Leroux, Stéphanie (MTL)</vt:lpwstr>
  </property>
  <property fmtid="{D5CDD505-2E9C-101B-9397-08002B2CF9AE}" pid="3" name="display_urn:schemas-microsoft-com:office:office#Author">
    <vt:lpwstr>SP migrations01</vt:lpwstr>
  </property>
  <property fmtid="{D5CDD505-2E9C-101B-9397-08002B2CF9AE}" pid="4" name="ContentTypeId">
    <vt:lpwstr>0x010100FB3E51CF983ABF49BFA79821B63164F4</vt:lpwstr>
  </property>
</Properties>
</file>